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5480" windowHeight="11220" tabRatio="724" activeTab="0"/>
  </bookViews>
  <sheets>
    <sheet name="T18" sheetId="1" r:id="rId1"/>
    <sheet name="T19" sheetId="2" r:id="rId2"/>
    <sheet name="T20" sheetId="3" r:id="rId3"/>
  </sheets>
  <definedNames>
    <definedName name="_C7">#REF!</definedName>
    <definedName name="_xlnm.Print_Area" localSheetId="0">'T18'!$A$1:$AR$75</definedName>
    <definedName name="_xlnm.Print_Area" localSheetId="1">'T19'!$A$1:$AN$77</definedName>
    <definedName name="_xlnm.Print_Area" localSheetId="2">'T20'!$A$1:$I$128</definedName>
    <definedName name="_xlnm.Print_Titles" localSheetId="0">'T18'!$1:$6</definedName>
    <definedName name="_xlnm.Print_Titles" localSheetId="1">'T19'!$A:$B,'T19'!$1:$11</definedName>
    <definedName name="_xlnm.Print_Titles" localSheetId="2">'T20'!$1:$5</definedName>
  </definedNames>
  <calcPr fullCalcOnLoad="1"/>
</workbook>
</file>

<file path=xl/sharedStrings.xml><?xml version="1.0" encoding="utf-8"?>
<sst xmlns="http://schemas.openxmlformats.org/spreadsheetml/2006/main" count="642" uniqueCount="264">
  <si>
    <t xml:space="preserve">ANNO </t>
  </si>
  <si>
    <t xml:space="preserve">Dirigenti </t>
  </si>
  <si>
    <t>COLLABORAZ., PATROCINI</t>
  </si>
  <si>
    <t>Tempo 
lavorato: ORE</t>
  </si>
  <si>
    <t>Tempo lavorato: ORE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</si>
  <si>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</si>
  <si>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</si>
  <si>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</si>
  <si>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</si>
  <si>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</si>
  <si>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</si>
  <si>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</si>
  <si>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</si>
  <si>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</si>
  <si>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</si>
  <si>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</si>
  <si>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</si>
  <si>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</si>
  <si>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</si>
  <si>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</si>
  <si>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ATTUATA</t>
  </si>
  <si>
    <t>INTERVENTI IN ECONOMIA DIRETTA</t>
  </si>
  <si>
    <t>APPALTI</t>
  </si>
  <si>
    <t>CONCESSIONI A TERZI</t>
  </si>
  <si>
    <t>ISTITUZIONI</t>
  </si>
  <si>
    <t>SOCIETÀ PARTECIPATE</t>
  </si>
  <si>
    <t>CONVENZIONI</t>
  </si>
  <si>
    <t>CONSORZI</t>
  </si>
  <si>
    <t>ACCORDI DI PROGRAMMA</t>
  </si>
  <si>
    <t>ENTI AUTONOMI</t>
  </si>
  <si>
    <t xml:space="preserve"> SI</t>
  </si>
  <si>
    <t>&gt; 50%</t>
  </si>
  <si>
    <t>Prodotti/Unità di misura</t>
  </si>
  <si>
    <t>VALORE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</si>
  <si>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</si>
  <si>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</si>
  <si>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</si>
  <si>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</si>
  <si>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</si>
  <si>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</si>
  <si>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</si>
  <si>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</si>
  <si>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</si>
  <si>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</si>
  <si>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</si>
  <si>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</si>
  <si>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</si>
  <si>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=&lt; 50%</t>
  </si>
  <si>
    <t xml:space="preserve"> </t>
  </si>
  <si>
    <t>ADI</t>
  </si>
  <si>
    <t>ACD</t>
  </si>
  <si>
    <t>ACC</t>
  </si>
  <si>
    <t>ACB</t>
  </si>
  <si>
    <t>ACA</t>
  </si>
  <si>
    <t>ADF</t>
  </si>
  <si>
    <t>ARP</t>
  </si>
  <si>
    <t>APC</t>
  </si>
  <si>
    <t>ATD</t>
  </si>
  <si>
    <t>AFL</t>
  </si>
  <si>
    <t>AIT</t>
  </si>
  <si>
    <t>ALU</t>
  </si>
  <si>
    <t>Co.Co.Co. e Consulenze</t>
  </si>
  <si>
    <t>DIRIGENTI</t>
  </si>
  <si>
    <t>PERSONALE NON DIRIGENTE</t>
  </si>
  <si>
    <t>ALTRO PERSONALE</t>
  </si>
  <si>
    <t>Categoria D</t>
  </si>
  <si>
    <t>Categoria C</t>
  </si>
  <si>
    <t>Categoria B</t>
  </si>
  <si>
    <t>Categoria A</t>
  </si>
  <si>
    <t>Dirigenti e Alte Specializzazioni fuori d. o.</t>
  </si>
  <si>
    <t>Restante Personale</t>
  </si>
  <si>
    <t>Personale Contrattista</t>
  </si>
  <si>
    <t>PERSONALE FLESSIBILE</t>
  </si>
  <si>
    <t>Tempo Determinato</t>
  </si>
  <si>
    <t>Formazione Lavoro</t>
  </si>
  <si>
    <t>L.S.U.</t>
  </si>
  <si>
    <t>CATEGORIA</t>
  </si>
  <si>
    <t>MACROCATEGORIA</t>
  </si>
  <si>
    <t>ALTRO</t>
  </si>
  <si>
    <t>UNIONI DI COMUNI</t>
  </si>
  <si>
    <t>NO</t>
  </si>
  <si>
    <t>Codice</t>
  </si>
  <si>
    <t>TOTALE (*)</t>
  </si>
  <si>
    <t xml:space="preserve">  Area di intervento </t>
  </si>
  <si>
    <t>N. sedute del consiglio comunale</t>
  </si>
  <si>
    <t>N. concorsi banditi nell'anno</t>
  </si>
  <si>
    <t>N. persone in graduatorie (ancora valide) non ancora assunte al 31/12</t>
  </si>
  <si>
    <t>N. totale di procedimenti disciplinari pendenti al 31/12</t>
  </si>
  <si>
    <t>N. procedimenti disciplinari pendenti al 31/12 a seguito di procedimento penale</t>
  </si>
  <si>
    <t>N. sospensioni dal servizio con privazione della retribuzione da 11 giorni fino ad un massimo di 6 mesi (CCNL 11/4/08 )</t>
  </si>
  <si>
    <t>N. sospensioni dal servizio con privazione della retribuzione fino ad un massimo di 10 giorni (CCNL 11/4/08 - titolo ii)</t>
  </si>
  <si>
    <t>N. visite fiscali effettuate</t>
  </si>
  <si>
    <t>N. visite fiscali richieste</t>
  </si>
  <si>
    <t>N. incontri sindacali (contrattazione, concertazione, informazione)</t>
  </si>
  <si>
    <t>N. variazioni anagrafiche</t>
  </si>
  <si>
    <t>N. eventi registrati nel registro stato civile</t>
  </si>
  <si>
    <t>N. sezioni allestite nell'anno</t>
  </si>
  <si>
    <t>N. autorizzazioni/licenze per attività commerciali, produttive, artigianali e di servizi rilasciate nell’anno</t>
  </si>
  <si>
    <t>N. piani urbanistici approvati nell’anno</t>
  </si>
  <si>
    <t>N. varianti urbanistiche approvate nell’anno</t>
  </si>
  <si>
    <t>N. sanzioni ed ordinanze per opere difformi</t>
  </si>
  <si>
    <t>N verbali di contravvenzioni</t>
  </si>
  <si>
    <t>N. incidenti rilevati</t>
  </si>
  <si>
    <t>N. verbali di controllo redatti</t>
  </si>
  <si>
    <t>N. notifiche effettuate</t>
  </si>
  <si>
    <t>Estensione della rete stradale al 31/12 in km</t>
  </si>
  <si>
    <t>N. procedimenti di esproprio avviati nell’anno</t>
  </si>
  <si>
    <t>Tonnellate di rifiuti raccolti</t>
  </si>
  <si>
    <t>Percentuale di raccolta differenziata di rifiuti</t>
  </si>
  <si>
    <t>N. anziani assistiti</t>
  </si>
  <si>
    <t>N. disabili assistiti</t>
  </si>
  <si>
    <t>N. minori assistiti</t>
  </si>
  <si>
    <t>N. adulti in difficoltà assistiti</t>
  </si>
  <si>
    <t>N. strutture socio – sanitarie del comune (anche non gestite direttamente)</t>
  </si>
  <si>
    <t>N. alloggi di edilizia popolare assegnati nell’anno</t>
  </si>
  <si>
    <t>N. alunni portatori di handicap assistiti</t>
  </si>
  <si>
    <t>N. alunni iscritti alle attività integrative</t>
  </si>
  <si>
    <t>N. strutture musei, mostre permanenti, gallerie e pinacoteche</t>
  </si>
  <si>
    <t>N. eventi culturali organizzati direttamente o patrocinati dall’ente</t>
  </si>
  <si>
    <t>N. biblioteche, mediateche ed emeroteche</t>
  </si>
  <si>
    <t>N. impianti sportivi (piscine, palestre, stadi)</t>
  </si>
  <si>
    <t>N. manifestazioni sportive (anche supporto e sostegno)</t>
  </si>
  <si>
    <t>N. rimproveri verbali o scritti, multe di importo pari a 4 ore di retribuzione (CCNL 11/4/08)</t>
  </si>
  <si>
    <t>N. licenziamenti con preavviso (CCNL 11/4/08 - titolo II, capo I, art. 3, comma 7)</t>
  </si>
  <si>
    <t>N. licenziamenti senza preavviso (CCNL 11/4/08 - titolo II, capo I, art. 3, comma 8)</t>
  </si>
  <si>
    <t xml:space="preserve">  Area operativa / intervento </t>
  </si>
  <si>
    <t>018</t>
  </si>
  <si>
    <t>N. dipendenti dell’amministrazione che hanno partecipato nell’anno a corsi di formazione</t>
  </si>
  <si>
    <t>019</t>
  </si>
  <si>
    <t>N. giornate di formazione - ex d.lgs. 626/94</t>
  </si>
  <si>
    <t>1)</t>
  </si>
  <si>
    <t>Gli importi debbono essere comprensivi di IVA, se dovuta, ed espressi in euro</t>
  </si>
  <si>
    <t>Alte specializzazioni in d.o.</t>
  </si>
  <si>
    <t>ASP</t>
  </si>
  <si>
    <t xml:space="preserve">Importi erogati per borse di studio, spese scolastiche e libri di testo </t>
  </si>
  <si>
    <t>(*) Il totale di ciascuna riga deve essere pari a 100; valori differenti, che saranno segnalati nella colonna V, potrebbero generare scarti durante il caricamento in SICO del KIT EXCEL</t>
  </si>
  <si>
    <t>N. procedimenti disciplinari attivati nel corso dell’anno</t>
  </si>
  <si>
    <t>Aziende speciali (per Comuni, Province e Unioni di comuni)</t>
  </si>
  <si>
    <t>NOTE E CHIARIMENTI ALLA RILEVAZIONE
(max 500 caratteri)</t>
  </si>
  <si>
    <t>ORGANIZZAZIONE GENERALE DELL'AMMINISTRAZIONE, GESTIONE FINANZIARIA, CONTABILE E CONTROLLO</t>
  </si>
  <si>
    <t>ORGANI ISTITUZIONALI</t>
  </si>
  <si>
    <t>GESTIONE ECONOMICA, FINANZIARIA, PROGRAMMAZIONE, PROVVEDITORATO E CONTROLLO DI GESTIONE</t>
  </si>
  <si>
    <t>GESTIONE DELLE ENTRATE TRIBUTARIE E SERVIZI FISCALI</t>
  </si>
  <si>
    <t>RISORSE UMANE</t>
  </si>
  <si>
    <t>ORGANIZZAZIONE DEI SERVIZI PUBBLICI DI INTERESSE GENERALE DI AMBITO COMUNALE, IVI COMPRESI I SERVIZI DI TRASPORTO</t>
  </si>
  <si>
    <t>TRASPORTO PUBBLICO FERROVIARIO</t>
  </si>
  <si>
    <t>TRASPORTO PUBBLICO SU STRADA</t>
  </si>
  <si>
    <t>TRASPORTO PUBBLICO PER VIE D'ACQUA</t>
  </si>
  <si>
    <t>CATASTO, AD ECCEZIONE DELLE FUNZIONI MANTENUTE ALLO STATO DALLA NORMATIVA VIGENTE</t>
  </si>
  <si>
    <t>VERIFICHE CATASTALI E TRIBUTARIE</t>
  </si>
  <si>
    <t>PIANIFICAZIONE URBANISTICA ED EDILIZIA DI AMBITO COMUNALE NONCHÉ  PARTECIPAZIONE ALLA PIANIFICAZIONE TERRITORIALE DI LIVELLO SOVRACOMUNALE</t>
  </si>
  <si>
    <t>URBANISTICA E PROGRAMMAZIONE DEL TERRITORIO</t>
  </si>
  <si>
    <t>EDILIZIA RESIDENZIALE PUBBLICA E LOCALE;PIANO DI EDILIZIA ECONOMICO-POPOLARE</t>
  </si>
  <si>
    <t>VIABILITA', CIRCOLAZIONE STRADALE E ILLUMINAZIONE PUBBLICA</t>
  </si>
  <si>
    <t xml:space="preserve">ATTIVITÀ, IN AMBITO COMUNALE, DI PIANIFICAZIONE DI PROTEZIONE CIVILE E DI COORDINAMENTO DEI PRIMI SOCCORSI </t>
  </si>
  <si>
    <t>SERVIZI DI PROTEZIONE CIVILE</t>
  </si>
  <si>
    <t>INTERVENTI A SEGUITO DI CALAMITA' NATURALI</t>
  </si>
  <si>
    <t xml:space="preserve">ORGANIZZAZIONE E GESTIONE DEI SERVIZI DI RACCOLTA, AVVIO A SMALTIMENTO E RECUPERO DEI RIFIUTI URBANI E  RISCOSSIONE DEI RELATIVI TRIBUTI; PROMOZIONE E GESTIONE DELLA TUTELA AMBIENTALE </t>
  </si>
  <si>
    <t>PROTEZIONE DELLE BIODIVERSITA' E DEI BENI PAESAGGISTICI</t>
  </si>
  <si>
    <t>TRATTAMENTO DEI  RIFIUTI</t>
  </si>
  <si>
    <t>SERVIZIO IDIRICO INTEGRATO</t>
  </si>
  <si>
    <t>QUALITA' DELL'ARIA E RIDUZIONE DELL'INQUINAMENTO</t>
  </si>
  <si>
    <t>PROGETTAZIONE E GESTIONE DEL SISTEMA LOCALE DEI SERVIZI SOCIALI ED EROGAZIONE DELLE RELATIVE PRESTAZIONI AI CITTADINI</t>
  </si>
  <si>
    <t>INTERVENTI PER I SOGGETTI A RISCHIO DI ESCLUSIONE SOCIALE</t>
  </si>
  <si>
    <t>INTERVENTI PER GLI ANZIANI</t>
  </si>
  <si>
    <t>INTERVENTI PER LA DISABILITA'</t>
  </si>
  <si>
    <t>INTERVENTI PER LE FAMIGLIE</t>
  </si>
  <si>
    <t>EDILIZIA SCOLASTICA PER LA PARTE NON ATTRIBUITA ALLA COMPETENZA DELLE PROVINCE, ORGANIZZAZIONE E GESTIONE DEI SERVIZI SCOLASTICI</t>
  </si>
  <si>
    <t>SCUOLA DELL'INFANZIA</t>
  </si>
  <si>
    <t>ISTRUZIONE PRIMARIA</t>
  </si>
  <si>
    <t>ISTRUZIONE SECONDARIA INFERIORE</t>
  </si>
  <si>
    <t>SERVIZI AUSILIARI ALL'ISTRUZIONE</t>
  </si>
  <si>
    <t>DIRITTO ALLO STUDIO</t>
  </si>
  <si>
    <t>014</t>
  </si>
  <si>
    <t>POLIZIA MUNICIPALE E POLIZIA AMMINISTRATIVA LOCALE</t>
  </si>
  <si>
    <t>POLIZIA LOCALE</t>
  </si>
  <si>
    <t>015</t>
  </si>
  <si>
    <t>016</t>
  </si>
  <si>
    <t>017</t>
  </si>
  <si>
    <t>020</t>
  </si>
  <si>
    <t>021</t>
  </si>
  <si>
    <t>TENUTA DEI REGISTRI DI STATO CIVILE E DI POPOLAZIONE, COMPITI IN MATERIA DI SERVIZI ANAGRAFICI NONCHÉ IN MATERIA DI SERVIZI ELETTORALI E STATISTICI, NELL'ESERCIZIO DELLE FUNZIONI DI COMPETENZA STATALE</t>
  </si>
  <si>
    <t>ANAGRAFE, STATO CIVILE, ELETTORALE, LEVA E SERVIZIO STATISTICO</t>
  </si>
  <si>
    <t>GIUSTIZIA</t>
  </si>
  <si>
    <t>UFFICI GIUDIZIARI, CASE CIRCONDARIALI E ALTRI SERVIZI</t>
  </si>
  <si>
    <t>TUTELA E VALORIZZAZIONE DEI BENI E DELLE ATTIVITÀ CULTURALI</t>
  </si>
  <si>
    <t>VALORIZZAZIONE DEI BENI DI INTERESSE STORICO E ARTISTICO</t>
  </si>
  <si>
    <t>ATTIVITA' CULTURALI E INTERVENTI DIVERSI NEL SETTORE CULTURALE</t>
  </si>
  <si>
    <t>POLITICHE GIOVANILI, SPORT E TEMPO LIBERO</t>
  </si>
  <si>
    <t>PISCINE COMUNALI, STADIO COMUNALE, PALAZZO DELLO SPORT ED ALTRI IMPIANTI</t>
  </si>
  <si>
    <t>SPORT E TEMPO LIBERO</t>
  </si>
  <si>
    <t>GIOVANI</t>
  </si>
  <si>
    <t>TURISMO</t>
  </si>
  <si>
    <t>SVILUPPO ECONOMICO E COMPETITIVITÀ</t>
  </si>
  <si>
    <t>POLITICHE PER IL LAVORO E LA FORMAZIONE PROFESSIONALE</t>
  </si>
  <si>
    <t>SERVIZI TURISTICI E MANIFESTAZIONI TURISTICHE</t>
  </si>
  <si>
    <t>N. strutture ricreative gestite per i giovani</t>
  </si>
  <si>
    <t>SERVIZI PER LO SVILUPPO DEL MERCATO DEL LAVORO</t>
  </si>
  <si>
    <t>FORMAZIONE PROFESSIONALE</t>
  </si>
  <si>
    <t>SOSTEGNO ALL'OCCUPAZIONE</t>
  </si>
  <si>
    <t>N. delibere, decreti e ordinanze adottati</t>
  </si>
  <si>
    <t>Spesa per gettoni di presenza dell’organo politico</t>
  </si>
  <si>
    <t>N. di sedute dell'O.I.V. o analogo organismo</t>
  </si>
  <si>
    <t>Spesa sostenuta per l’O.I.V. o analogo organismo</t>
  </si>
  <si>
    <t>Mese di approvazione del PEG (indicare il numero corrispondente al mese)</t>
  </si>
  <si>
    <t>N. contratti di acquisto stipulati (in forma pubblica e in altre forme)</t>
  </si>
  <si>
    <t>N. contribuenti TARI</t>
  </si>
  <si>
    <t>N. contribuenti TASI</t>
  </si>
  <si>
    <t>N. contribuenti IMU</t>
  </si>
  <si>
    <t>N. certificazioni di agibilità</t>
  </si>
  <si>
    <t>Estensione della rete ferroviaria al 31/12 in km</t>
  </si>
  <si>
    <t>Estensione delle vie d'acqua navigabili al 31/12 in km</t>
  </si>
  <si>
    <t>N. di verifiche per fabbricati/immobili/terreni di proprietà privata non dichiarati in catasto</t>
  </si>
  <si>
    <t>N. di sanzioni irrogate per mancata presentazione di denuncia catastale</t>
  </si>
  <si>
    <t>N. di visure catastali richieste dagli utenti</t>
  </si>
  <si>
    <t>N. di unità familiari in attesa di assegnazione di un alloggio</t>
  </si>
  <si>
    <t>Rete di illuminazione pubblica in km</t>
  </si>
  <si>
    <t>Estensione delle piste ciclabili al 31.12  in Km</t>
  </si>
  <si>
    <t>N. interventi per prevenire calamità naturali</t>
  </si>
  <si>
    <t>Spesa sostenuta per programmi di prevenzione di calamità naturali</t>
  </si>
  <si>
    <t xml:space="preserve">N. interventi a seguito di calamità naturali </t>
  </si>
  <si>
    <t xml:space="preserve">Spesa sostenuta per interventi a seguito di calamità naturali </t>
  </si>
  <si>
    <t>Superficie di verde pubblico gestito (in ettari)</t>
  </si>
  <si>
    <t>Spese per la manutenzione e la tutela del verde urbano</t>
  </si>
  <si>
    <t>Spesa complessivamente sostenuta per la raccolta dei rifiuti</t>
  </si>
  <si>
    <t>N. di sanzioni irrogate per violazione delle norme sullo smaltimento delle acque reflue</t>
  </si>
  <si>
    <t>N. di impianti depuratori idrici in funzione al 31/12</t>
  </si>
  <si>
    <t>Rete idrica: Km</t>
  </si>
  <si>
    <t>N. giornate di limitazione totale o parziale del traffico</t>
  </si>
  <si>
    <t>N. di pasti somministrati</t>
  </si>
  <si>
    <t>Spesa per pasti somministrati</t>
  </si>
  <si>
    <t>N. dipendenti del Comune assegnati agli Uffici giudiziari</t>
  </si>
  <si>
    <t>N. punti di servizio e di informazione turistica</t>
  </si>
  <si>
    <t>N. di accertamenti per l'emersione del lavoro irregolare</t>
  </si>
  <si>
    <t>N. di tirocini formativi, di orientamento professionale, di stages  attuati nell'anno per favorire l'inserimento nel mercato del lavoro</t>
  </si>
  <si>
    <t xml:space="preserve">Spese a sostegno dei disoccupati </t>
  </si>
  <si>
    <t>N. S.C.I.A. - D.I.A.- C.I.L. ricevute</t>
  </si>
  <si>
    <t>NOTA: nella colonna I viene segnalata la presenza di eventuali errori che potrebbero generare la SQUADRATURA 2  e/o scarti durante il caricamento in SICO del KIT EXCEL. Nei casi (estremamente rari) in cui non ci siano dati da comunicare per la tabella 20, è necessario contattare l’assistenza SICO per poter chiudere correttamente la rilevazione e ottenere la certificazione.</t>
  </si>
  <si>
    <t>NOTA: nella colonna AO vengono segnalati eventuali errori che potrebbero generare la SQUADRATURA 1  e/o scarti durante il caricamento in SICO del KIT EXCEL</t>
  </si>
  <si>
    <t>Contratti di somministrazione (ex Interinale)</t>
  </si>
  <si>
    <t>SERVIZI LEGALI</t>
  </si>
  <si>
    <t>SERVIZI DI SUPPORTO</t>
  </si>
  <si>
    <t>MESSI COMUNALI</t>
  </si>
  <si>
    <t>N. consiglieri comunali</t>
  </si>
  <si>
    <t>UFFICIO TECNICO-SUE-SUAP</t>
  </si>
  <si>
    <t>SERVIZIO NECROSCOPICO E CIMITERIALE</t>
  </si>
  <si>
    <t>ISTRUZIONE SECONDARIA SUPERIORE</t>
  </si>
  <si>
    <t>AFFISSIONI E PUBBLICITA',FIERE, MERCATI, MATTATOIO E SERVIZI CONNESSI.</t>
  </si>
  <si>
    <t>FARMACIE COMUNALI</t>
  </si>
  <si>
    <t>N. pareri legali espressi</t>
  </si>
  <si>
    <t>N. contenziosi avviati nell'anno</t>
  </si>
  <si>
    <t>N. atti protocollati in entrata</t>
  </si>
  <si>
    <t>N. atti protocollati in uscita</t>
  </si>
  <si>
    <t>N. contatti ricevuti dall'URP ( utenti, telefonate, e-mail)</t>
  </si>
  <si>
    <t>N. progetti esecutivi approvati</t>
  </si>
  <si>
    <t>N. opere pubbliche realizzate con e senza collaudo effettuato al 31/12</t>
  </si>
  <si>
    <t>Estensione della rete stradale al 31.12  in Km</t>
  </si>
  <si>
    <t>N. bambini iscritti negli asili nido</t>
  </si>
  <si>
    <t>N. cimiteri</t>
  </si>
  <si>
    <t>N. bambini iscritti nelle scuole materne comunali</t>
  </si>
  <si>
    <t>N. dipendenti comunali in servizio presso Istituti di Istruzione Superiore</t>
  </si>
  <si>
    <t>N. farmacie comunali</t>
  </si>
  <si>
    <t>INTERVENTI PER L'INFANZIA, I MINORI E GLI ASILI NIDO</t>
  </si>
  <si>
    <t>RALN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</si>
</sst>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yy"/>
    <numFmt numFmtId="171" formatCode="d/m/yyyy\ h:mm"/>
    <numFmt numFmtId="172" formatCode="d/m/yy"/>
    <numFmt numFmtId="173" formatCode="d/m/yy\ h:mm"/>
    <numFmt numFmtId="174" formatCode="#,##0_);\(#,##0\)"/>
    <numFmt numFmtId="175" formatCode="#,###"/>
    <numFmt numFmtId="176" formatCode="#,##0.0;[Red]\-#,##0.0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</numFmts>
  <fonts count="7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0"/>
      <name val="Arial"/>
      <family val="2"/>
    </font>
    <font>
      <sz val="13.5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b/>
      <sz val="12"/>
      <color indexed="48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i/>
      <sz val="10"/>
      <color indexed="17"/>
      <name val="Arial"/>
      <family val="2"/>
    </font>
    <font>
      <b/>
      <sz val="8.5"/>
      <name val="Arial"/>
      <family val="2"/>
    </font>
    <font>
      <sz val="9"/>
      <name val="Arial"/>
      <family val="2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sz val="12"/>
      <color indexed="10"/>
      <name val="Arial"/>
      <family val="2"/>
    </font>
    <font>
      <b/>
      <sz val="7"/>
      <color indexed="62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MS Sans Serif"/>
      <family val="0"/>
    </font>
    <font>
      <b/>
      <sz val="14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sz val="12"/>
      <color rgb="FFFF0000"/>
      <name val="Arial"/>
      <family val="2"/>
    </font>
    <font>
      <b/>
      <sz val="7"/>
      <color theme="3" tint="0.39998000860214233"/>
      <name val="Arial"/>
      <family val="2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48"/>
      </left>
      <right style="medium">
        <color indexed="48"/>
      </right>
      <top style="medium">
        <color indexed="48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medium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8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2" applyNumberFormat="0" applyFill="0" applyAlignment="0" applyProtection="0"/>
    <xf numFmtId="0" fontId="56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7" fillId="28" borderId="1" applyNumberFormat="0" applyAlignment="0" applyProtection="0"/>
    <xf numFmtId="40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6" fillId="0" borderId="0">
      <alignment/>
      <protection/>
    </xf>
    <xf numFmtId="0" fontId="0" fillId="30" borderId="4" applyNumberFormat="0" applyFont="0" applyAlignment="0" applyProtection="0"/>
    <xf numFmtId="0" fontId="59" fillId="20" borderId="5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165" fontId="0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5" fillId="0" borderId="11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right" vertical="center"/>
    </xf>
    <xf numFmtId="0" fontId="12" fillId="0" borderId="0" xfId="0" applyFont="1" applyAlignment="1">
      <alignment vertical="top" wrapText="1"/>
    </xf>
    <xf numFmtId="0" fontId="16" fillId="0" borderId="12" xfId="49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5" xfId="49" applyFont="1" applyBorder="1" applyAlignment="1" applyProtection="1">
      <alignment horizontal="center" vertical="center" wrapText="1"/>
      <protection/>
    </xf>
    <xf numFmtId="0" fontId="16" fillId="34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8" fillId="34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1" xfId="0" applyFont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0" fontId="21" fillId="0" borderId="17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6" fillId="0" borderId="12" xfId="49" applyFont="1" applyBorder="1" applyAlignment="1" applyProtection="1" quotePrefix="1">
      <alignment horizontal="center" vertical="center" wrapText="1"/>
      <protection/>
    </xf>
    <xf numFmtId="0" fontId="21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top"/>
    </xf>
    <xf numFmtId="0" fontId="8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2" fillId="0" borderId="11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34" borderId="20" xfId="0" applyFont="1" applyFill="1" applyBorder="1" applyAlignment="1">
      <alignment horizontal="center" vertical="center" wrapText="1"/>
    </xf>
    <xf numFmtId="175" fontId="14" fillId="35" borderId="21" xfId="0" applyNumberFormat="1" applyFont="1" applyFill="1" applyBorder="1" applyAlignment="1">
      <alignment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Continuous"/>
    </xf>
    <xf numFmtId="38" fontId="20" fillId="0" borderId="11" xfId="0" applyNumberFormat="1" applyFont="1" applyBorder="1" applyAlignment="1">
      <alignment vertical="center" wrapText="1"/>
    </xf>
    <xf numFmtId="0" fontId="7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14" fillId="0" borderId="0" xfId="0" applyFont="1" applyBorder="1" applyAlignment="1">
      <alignment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16" fillId="0" borderId="0" xfId="49" applyFont="1" applyBorder="1" applyAlignment="1" applyProtection="1">
      <alignment horizontal="center" vertical="center" wrapText="1"/>
      <protection/>
    </xf>
    <xf numFmtId="0" fontId="16" fillId="0" borderId="0" xfId="49" applyFont="1" applyBorder="1" applyAlignment="1" applyProtection="1" quotePrefix="1">
      <alignment horizontal="center" vertical="center" wrapText="1"/>
      <protection/>
    </xf>
    <xf numFmtId="0" fontId="16" fillId="0" borderId="25" xfId="49" applyFont="1" applyBorder="1" applyAlignment="1" applyProtection="1">
      <alignment horizontal="center" vertical="center" wrapText="1"/>
      <protection/>
    </xf>
    <xf numFmtId="1" fontId="14" fillId="34" borderId="11" xfId="45" applyNumberFormat="1" applyFont="1" applyFill="1" applyBorder="1" applyAlignment="1" applyProtection="1">
      <alignment vertical="center" wrapText="1"/>
      <protection locked="0"/>
    </xf>
    <xf numFmtId="1" fontId="14" fillId="0" borderId="11" xfId="0" applyNumberFormat="1" applyFont="1" applyBorder="1" applyAlignment="1" applyProtection="1">
      <alignment vertical="center" wrapText="1"/>
      <protection locked="0"/>
    </xf>
    <xf numFmtId="0" fontId="14" fillId="0" borderId="11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49" fontId="16" fillId="0" borderId="0" xfId="49" applyNumberFormat="1" applyFont="1" applyBorder="1" applyAlignment="1" applyProtection="1">
      <alignment horizontal="center" vertical="center" wrapText="1"/>
      <protection/>
    </xf>
    <xf numFmtId="49" fontId="25" fillId="0" borderId="0" xfId="49" applyNumberFormat="1" applyFont="1" applyBorder="1" applyAlignment="1" applyProtection="1">
      <alignment horizontal="center" vertical="center" wrapText="1"/>
      <protection/>
    </xf>
    <xf numFmtId="0" fontId="16" fillId="35" borderId="25" xfId="49" applyFont="1" applyFill="1" applyBorder="1" applyAlignment="1" applyProtection="1">
      <alignment horizontal="center" vertical="center" wrapText="1"/>
      <protection/>
    </xf>
    <xf numFmtId="0" fontId="7" fillId="33" borderId="2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12" fillId="33" borderId="27" xfId="0" applyFont="1" applyFill="1" applyBorder="1" applyAlignment="1">
      <alignment horizontal="right"/>
    </xf>
    <xf numFmtId="0" fontId="7" fillId="33" borderId="28" xfId="0" applyFont="1" applyFill="1" applyBorder="1" applyAlignment="1">
      <alignment/>
    </xf>
    <xf numFmtId="49" fontId="19" fillId="0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vertical="center"/>
    </xf>
    <xf numFmtId="0" fontId="12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/>
    </xf>
    <xf numFmtId="0" fontId="12" fillId="0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1" fontId="14" fillId="34" borderId="0" xfId="45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2" fontId="14" fillId="0" borderId="0" xfId="0" applyNumberFormat="1" applyFont="1" applyBorder="1" applyAlignment="1" applyProtection="1">
      <alignment vertical="center" wrapText="1"/>
      <protection locked="0"/>
    </xf>
    <xf numFmtId="49" fontId="14" fillId="0" borderId="0" xfId="0" applyNumberFormat="1" applyFont="1" applyBorder="1" applyAlignment="1">
      <alignment/>
    </xf>
    <xf numFmtId="49" fontId="14" fillId="0" borderId="0" xfId="0" applyNumberFormat="1" applyFont="1" applyAlignment="1">
      <alignment/>
    </xf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 wrapText="1"/>
    </xf>
    <xf numFmtId="49" fontId="14" fillId="0" borderId="0" xfId="0" applyNumberFormat="1" applyFont="1" applyFill="1" applyAlignment="1">
      <alignment vertical="center" wrapText="1"/>
    </xf>
    <xf numFmtId="49" fontId="14" fillId="0" borderId="0" xfId="0" applyNumberFormat="1" applyFont="1" applyFill="1" applyAlignment="1">
      <alignment vertical="center"/>
    </xf>
    <xf numFmtId="49" fontId="14" fillId="0" borderId="0" xfId="0" applyNumberFormat="1" applyFont="1" applyAlignment="1">
      <alignment/>
    </xf>
    <xf numFmtId="0" fontId="8" fillId="0" borderId="15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175" fontId="14" fillId="0" borderId="21" xfId="0" applyNumberFormat="1" applyFont="1" applyBorder="1" applyAlignment="1" applyProtection="1">
      <alignment vertical="center" wrapText="1"/>
      <protection locked="0"/>
    </xf>
    <xf numFmtId="175" fontId="14" fillId="0" borderId="30" xfId="0" applyNumberFormat="1" applyFont="1" applyBorder="1" applyAlignment="1" applyProtection="1">
      <alignment vertical="center" wrapText="1"/>
      <protection locked="0"/>
    </xf>
    <xf numFmtId="175" fontId="14" fillId="0" borderId="21" xfId="0" applyNumberFormat="1" applyFont="1" applyFill="1" applyBorder="1" applyAlignment="1" applyProtection="1">
      <alignment vertical="center" wrapText="1"/>
      <protection locked="0"/>
    </xf>
    <xf numFmtId="0" fontId="14" fillId="0" borderId="13" xfId="0" applyFont="1" applyBorder="1" applyAlignment="1" applyProtection="1">
      <alignment vertical="center" wrapText="1"/>
      <protection/>
    </xf>
    <xf numFmtId="0" fontId="14" fillId="0" borderId="11" xfId="0" applyFont="1" applyBorder="1" applyAlignment="1" applyProtection="1">
      <alignment vertical="center" wrapText="1"/>
      <protection/>
    </xf>
    <xf numFmtId="0" fontId="14" fillId="0" borderId="14" xfId="0" applyFont="1" applyBorder="1" applyAlignment="1" applyProtection="1">
      <alignment vertical="center" wrapText="1"/>
      <protection/>
    </xf>
    <xf numFmtId="1" fontId="20" fillId="0" borderId="11" xfId="0" applyNumberFormat="1" applyFont="1" applyBorder="1" applyAlignment="1">
      <alignment vertical="center" wrapText="1"/>
    </xf>
    <xf numFmtId="0" fontId="14" fillId="0" borderId="31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49" fontId="12" fillId="33" borderId="23" xfId="0" applyNumberFormat="1" applyFont="1" applyFill="1" applyBorder="1" applyAlignment="1">
      <alignment horizontal="right"/>
    </xf>
    <xf numFmtId="49" fontId="12" fillId="33" borderId="27" xfId="0" applyNumberFormat="1" applyFont="1" applyFill="1" applyBorder="1" applyAlignment="1">
      <alignment horizontal="right"/>
    </xf>
    <xf numFmtId="0" fontId="16" fillId="34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4" fillId="0" borderId="0" xfId="0" applyFont="1" applyBorder="1" applyAlignment="1" applyProtection="1">
      <alignment vertical="center" wrapText="1"/>
      <protection/>
    </xf>
    <xf numFmtId="1" fontId="14" fillId="0" borderId="0" xfId="0" applyNumberFormat="1" applyFont="1" applyBorder="1" applyAlignment="1" applyProtection="1">
      <alignment vertical="center" wrapText="1"/>
      <protection locked="0"/>
    </xf>
    <xf numFmtId="175" fontId="14" fillId="35" borderId="0" xfId="0" applyNumberFormat="1" applyFont="1" applyFill="1" applyBorder="1" applyAlignment="1">
      <alignment vertical="center" wrapText="1"/>
    </xf>
    <xf numFmtId="0" fontId="69" fillId="0" borderId="28" xfId="0" applyFont="1" applyBorder="1" applyAlignment="1">
      <alignment horizontal="left" vertical="center" wrapText="1"/>
    </xf>
    <xf numFmtId="0" fontId="14" fillId="0" borderId="11" xfId="0" applyFont="1" applyBorder="1" applyAlignment="1" applyProtection="1">
      <alignment horizontal="center" vertical="center" wrapText="1"/>
      <protection/>
    </xf>
    <xf numFmtId="0" fontId="70" fillId="0" borderId="11" xfId="0" applyFont="1" applyBorder="1" applyAlignment="1">
      <alignment vertical="center" wrapText="1"/>
    </xf>
    <xf numFmtId="0" fontId="15" fillId="0" borderId="28" xfId="0" applyFont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1" fontId="14" fillId="0" borderId="14" xfId="0" applyNumberFormat="1" applyFont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1" fontId="14" fillId="0" borderId="11" xfId="0" applyNumberFormat="1" applyFont="1" applyBorder="1" applyAlignment="1">
      <alignment horizontal="left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vertical="center" wrapText="1"/>
    </xf>
    <xf numFmtId="175" fontId="14" fillId="0" borderId="19" xfId="0" applyNumberFormat="1" applyFont="1" applyBorder="1" applyAlignment="1" applyProtection="1">
      <alignment vertical="center" wrapText="1"/>
      <protection locked="0"/>
    </xf>
    <xf numFmtId="1" fontId="14" fillId="0" borderId="32" xfId="0" applyNumberFormat="1" applyFont="1" applyBorder="1" applyAlignment="1">
      <alignment horizontal="center" vertical="center" wrapText="1"/>
    </xf>
    <xf numFmtId="1" fontId="14" fillId="0" borderId="12" xfId="0" applyNumberFormat="1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vertical="center" wrapText="1"/>
    </xf>
    <xf numFmtId="1" fontId="14" fillId="0" borderId="33" xfId="0" applyNumberFormat="1" applyFont="1" applyBorder="1" applyAlignment="1">
      <alignment horizontal="center" vertical="center" wrapText="1"/>
    </xf>
    <xf numFmtId="175" fontId="14" fillId="0" borderId="11" xfId="0" applyNumberFormat="1" applyFont="1" applyBorder="1" applyAlignment="1" applyProtection="1">
      <alignment vertical="center" wrapText="1"/>
      <protection locked="0"/>
    </xf>
    <xf numFmtId="175" fontId="14" fillId="34" borderId="11" xfId="45" applyNumberFormat="1" applyFont="1" applyFill="1" applyBorder="1" applyAlignment="1" applyProtection="1">
      <alignment vertical="center" wrapText="1"/>
      <protection locked="0"/>
    </xf>
    <xf numFmtId="175" fontId="14" fillId="36" borderId="0" xfId="0" applyNumberFormat="1" applyFont="1" applyFill="1" applyBorder="1" applyAlignment="1">
      <alignment vertical="center" wrapText="1"/>
    </xf>
    <xf numFmtId="0" fontId="71" fillId="0" borderId="0" xfId="0" applyFont="1" applyAlignment="1">
      <alignment/>
    </xf>
    <xf numFmtId="0" fontId="72" fillId="0" borderId="11" xfId="0" applyFont="1" applyBorder="1" applyAlignment="1">
      <alignment horizontal="center" vertical="center" wrapText="1"/>
    </xf>
    <xf numFmtId="175" fontId="14" fillId="0" borderId="34" xfId="0" applyNumberFormat="1" applyFont="1" applyBorder="1" applyAlignment="1" applyProtection="1">
      <alignment vertical="center" wrapText="1"/>
      <protection locked="0"/>
    </xf>
    <xf numFmtId="1" fontId="14" fillId="0" borderId="14" xfId="0" applyNumberFormat="1" applyFont="1" applyBorder="1" applyAlignment="1">
      <alignment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left"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49" fontId="16" fillId="34" borderId="20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49" fontId="8" fillId="33" borderId="21" xfId="0" applyNumberFormat="1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left" wrapText="1"/>
    </xf>
    <xf numFmtId="0" fontId="7" fillId="33" borderId="37" xfId="0" applyFont="1" applyFill="1" applyBorder="1" applyAlignment="1">
      <alignment horizontal="left" wrapText="1"/>
    </xf>
    <xf numFmtId="0" fontId="7" fillId="33" borderId="27" xfId="0" applyFont="1" applyFill="1" applyBorder="1" applyAlignment="1">
      <alignment horizontal="left"/>
    </xf>
    <xf numFmtId="0" fontId="7" fillId="33" borderId="37" xfId="0" applyFont="1" applyFill="1" applyBorder="1" applyAlignment="1">
      <alignment horizontal="left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6" fillId="0" borderId="40" xfId="49" applyFont="1" applyBorder="1" applyAlignment="1" applyProtection="1">
      <alignment horizontal="center" vertical="center" wrapText="1"/>
      <protection/>
    </xf>
    <xf numFmtId="0" fontId="16" fillId="0" borderId="41" xfId="49" applyFont="1" applyBorder="1" applyAlignment="1" applyProtection="1">
      <alignment horizontal="center" vertical="center" wrapText="1"/>
      <protection/>
    </xf>
    <xf numFmtId="0" fontId="23" fillId="0" borderId="40" xfId="0" applyFont="1" applyBorder="1" applyAlignment="1">
      <alignment horizontal="left" vertical="center"/>
    </xf>
    <xf numFmtId="0" fontId="23" fillId="0" borderId="41" xfId="0" applyFont="1" applyBorder="1" applyAlignment="1">
      <alignment horizontal="left" vertical="center"/>
    </xf>
    <xf numFmtId="0" fontId="16" fillId="0" borderId="42" xfId="49" applyFont="1" applyBorder="1" applyAlignment="1" applyProtection="1">
      <alignment horizontal="center" vertical="center" wrapText="1"/>
      <protection/>
    </xf>
    <xf numFmtId="0" fontId="16" fillId="0" borderId="43" xfId="49" applyFont="1" applyBorder="1" applyAlignment="1" applyProtection="1">
      <alignment horizontal="center" vertical="center" wrapText="1"/>
      <protection/>
    </xf>
    <xf numFmtId="0" fontId="15" fillId="0" borderId="44" xfId="49" applyFont="1" applyBorder="1" applyAlignment="1" applyProtection="1">
      <alignment horizontal="center" vertical="center" wrapText="1"/>
      <protection/>
    </xf>
    <xf numFmtId="0" fontId="15" fillId="0" borderId="45" xfId="49" applyFont="1" applyBorder="1" applyAlignment="1" applyProtection="1">
      <alignment horizontal="center" vertical="center" wrapText="1"/>
      <protection/>
    </xf>
    <xf numFmtId="0" fontId="7" fillId="33" borderId="23" xfId="0" applyFont="1" applyFill="1" applyBorder="1" applyAlignment="1">
      <alignment horizontal="left"/>
    </xf>
    <xf numFmtId="0" fontId="12" fillId="37" borderId="28" xfId="0" applyFont="1" applyFill="1" applyBorder="1" applyAlignment="1">
      <alignment horizontal="center" vertical="center" wrapText="1" readingOrder="1"/>
    </xf>
    <xf numFmtId="0" fontId="12" fillId="37" borderId="27" xfId="0" applyFont="1" applyFill="1" applyBorder="1" applyAlignment="1">
      <alignment horizontal="center" vertical="center" wrapText="1" readingOrder="1"/>
    </xf>
    <xf numFmtId="0" fontId="12" fillId="37" borderId="46" xfId="0" applyFont="1" applyFill="1" applyBorder="1" applyAlignment="1">
      <alignment horizontal="center" vertical="center" wrapText="1" readingOrder="1"/>
    </xf>
    <xf numFmtId="0" fontId="27" fillId="0" borderId="28" xfId="0" applyFont="1" applyBorder="1" applyAlignment="1" applyProtection="1">
      <alignment horizontal="left" vertical="top"/>
      <protection locked="0"/>
    </xf>
    <xf numFmtId="0" fontId="27" fillId="0" borderId="27" xfId="0" applyFont="1" applyBorder="1" applyAlignment="1" applyProtection="1">
      <alignment horizontal="left" vertical="top"/>
      <protection locked="0"/>
    </xf>
    <xf numFmtId="0" fontId="27" fillId="0" borderId="46" xfId="0" applyFont="1" applyBorder="1" applyAlignment="1" applyProtection="1">
      <alignment horizontal="left" vertical="top"/>
      <protection locked="0"/>
    </xf>
    <xf numFmtId="0" fontId="7" fillId="33" borderId="46" xfId="0" applyFont="1" applyFill="1" applyBorder="1" applyAlignment="1">
      <alignment horizontal="left"/>
    </xf>
    <xf numFmtId="0" fontId="7" fillId="33" borderId="46" xfId="0" applyFont="1" applyFill="1" applyBorder="1" applyAlignment="1">
      <alignment horizontal="left" wrapText="1"/>
    </xf>
    <xf numFmtId="0" fontId="8" fillId="0" borderId="1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73" fillId="0" borderId="0" xfId="0" applyFont="1" applyBorder="1" applyAlignment="1">
      <alignment horizontal="left"/>
    </xf>
    <xf numFmtId="0" fontId="16" fillId="0" borderId="11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19" fillId="0" borderId="4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24" fillId="0" borderId="0" xfId="0" applyFont="1" applyAlignment="1">
      <alignment horizontal="left" wrapText="1"/>
    </xf>
    <xf numFmtId="0" fontId="18" fillId="0" borderId="0" xfId="0" applyFont="1" applyBorder="1" applyAlignment="1">
      <alignment horizontal="right" vertical="center" wrapText="1"/>
    </xf>
    <xf numFmtId="0" fontId="18" fillId="0" borderId="48" xfId="0" applyFont="1" applyBorder="1" applyAlignment="1">
      <alignment horizontal="right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36" xfId="0" applyFont="1" applyFill="1" applyBorder="1" applyAlignment="1">
      <alignment horizontal="left" vertical="center" wrapText="1"/>
    </xf>
    <xf numFmtId="0" fontId="14" fillId="0" borderId="35" xfId="0" applyFont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left" vertical="center" wrapText="1"/>
    </xf>
    <xf numFmtId="49" fontId="14" fillId="0" borderId="31" xfId="0" applyNumberFormat="1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2" fontId="26" fillId="0" borderId="0" xfId="0" applyNumberFormat="1" applyFont="1" applyBorder="1" applyAlignment="1">
      <alignment horizontal="left" wrapText="1"/>
    </xf>
    <xf numFmtId="2" fontId="22" fillId="0" borderId="0" xfId="0" applyNumberFormat="1" applyFont="1" applyBorder="1" applyAlignment="1">
      <alignment horizontal="left" wrapText="1"/>
    </xf>
    <xf numFmtId="0" fontId="12" fillId="33" borderId="11" xfId="0" applyFont="1" applyFill="1" applyBorder="1" applyAlignment="1">
      <alignment horizontal="left" vertical="center" wrapText="1"/>
    </xf>
    <xf numFmtId="0" fontId="12" fillId="33" borderId="21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1" fontId="14" fillId="0" borderId="14" xfId="0" applyNumberFormat="1" applyFont="1" applyBorder="1" applyAlignment="1">
      <alignment horizontal="left" vertical="center" wrapText="1"/>
    </xf>
    <xf numFmtId="1" fontId="14" fillId="0" borderId="36" xfId="0" applyNumberFormat="1" applyFont="1" applyBorder="1" applyAlignment="1">
      <alignment horizontal="left" vertical="center" wrapText="1"/>
    </xf>
    <xf numFmtId="1" fontId="14" fillId="0" borderId="31" xfId="0" applyNumberFormat="1" applyFont="1" applyBorder="1" applyAlignment="1">
      <alignment horizontal="center" vertical="center" wrapText="1"/>
    </xf>
    <xf numFmtId="1" fontId="14" fillId="0" borderId="35" xfId="0" applyNumberFormat="1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33" borderId="14" xfId="0" applyFont="1" applyFill="1" applyBorder="1" applyAlignment="1">
      <alignment horizontal="left" vertical="center" wrapText="1"/>
    </xf>
    <xf numFmtId="0" fontId="12" fillId="33" borderId="49" xfId="0" applyFont="1" applyFill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left" vertical="center" wrapText="1"/>
    </xf>
    <xf numFmtId="0" fontId="14" fillId="0" borderId="40" xfId="0" applyFont="1" applyFill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center" vertical="center" wrapText="1"/>
    </xf>
    <xf numFmtId="1" fontId="14" fillId="0" borderId="11" xfId="0" applyNumberFormat="1" applyFont="1" applyBorder="1" applyAlignment="1">
      <alignment horizontal="left"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left" vertical="center" wrapText="1"/>
    </xf>
    <xf numFmtId="1" fontId="14" fillId="0" borderId="20" xfId="0" applyNumberFormat="1" applyFont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Proposta comuni 3000" xfId="46"/>
    <cellStyle name="Comma [0]" xfId="47"/>
    <cellStyle name="Neutrale" xfId="48"/>
    <cellStyle name="Normale_Proposta comuni 3000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Proposta comuni 3000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43</xdr:col>
      <xdr:colOff>561975</xdr:colOff>
      <xdr:row>1</xdr:row>
      <xdr:rowOff>276225</xdr:rowOff>
    </xdr:to>
    <xdr:sp>
      <xdr:nvSpPr>
        <xdr:cNvPr id="1" name="Testo 2"/>
        <xdr:cNvSpPr>
          <a:spLocks/>
        </xdr:cNvSpPr>
      </xdr:nvSpPr>
      <xdr:spPr>
        <a:xfrm>
          <a:off x="0" y="238125"/>
          <a:ext cx="11649075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T18 - MODALITÀ DI GESTIONE ESPRESSE IN %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9525</xdr:rowOff>
    </xdr:from>
    <xdr:to>
      <xdr:col>15</xdr:col>
      <xdr:colOff>0</xdr:colOff>
      <xdr:row>11</xdr:row>
      <xdr:rowOff>9525</xdr:rowOff>
    </xdr:to>
    <xdr:sp>
      <xdr:nvSpPr>
        <xdr:cNvPr id="1" name="Testo 2"/>
        <xdr:cNvSpPr>
          <a:spLocks/>
        </xdr:cNvSpPr>
      </xdr:nvSpPr>
      <xdr:spPr>
        <a:xfrm>
          <a:off x="0" y="2743200"/>
          <a:ext cx="238125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ATTIVITÀ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(per i comuni con numero di abitanti compreso tra 0 e15.000)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38</xdr:col>
      <xdr:colOff>561975</xdr:colOff>
      <xdr:row>2</xdr:row>
      <xdr:rowOff>0</xdr:rowOff>
    </xdr:to>
    <xdr:sp>
      <xdr:nvSpPr>
        <xdr:cNvPr id="2" name="Testo 2"/>
        <xdr:cNvSpPr>
          <a:spLocks/>
        </xdr:cNvSpPr>
      </xdr:nvSpPr>
      <xdr:spPr>
        <a:xfrm>
          <a:off x="0" y="285750"/>
          <a:ext cx="10639425" cy="371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T19 - ORE LAVORATE PER AREA DI INTERVENTO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8</xdr:col>
      <xdr:colOff>933450</xdr:colOff>
      <xdr:row>2</xdr:row>
      <xdr:rowOff>0</xdr:rowOff>
    </xdr:to>
    <xdr:sp>
      <xdr:nvSpPr>
        <xdr:cNvPr id="1" name="Testo 2"/>
        <xdr:cNvSpPr>
          <a:spLocks/>
        </xdr:cNvSpPr>
      </xdr:nvSpPr>
      <xdr:spPr>
        <a:xfrm>
          <a:off x="9525" y="190500"/>
          <a:ext cx="7381875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T20 - PRODOTTI  PER AREA DI INTERVENTO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75"/>
  <sheetViews>
    <sheetView showGridLines="0" tabSelected="1" zoomScalePageLayoutView="0" workbookViewId="0" topLeftCell="A1">
      <pane xSplit="2" ySplit="6" topLeftCell="A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75" sqref="A75:AR75"/>
    </sheetView>
  </sheetViews>
  <sheetFormatPr defaultColWidth="9.140625" defaultRowHeight="12.75"/>
  <cols>
    <col min="1" max="1" width="6.00390625" style="34" customWidth="1"/>
    <col min="2" max="2" width="20.7109375" style="1" customWidth="1"/>
    <col min="3" max="4" width="5.28125" style="1" hidden="1" customWidth="1"/>
    <col min="5" max="5" width="9.57421875" style="25" hidden="1" customWidth="1"/>
    <col min="6" max="7" width="8.8515625" style="25" hidden="1" customWidth="1"/>
    <col min="8" max="8" width="13.8515625" style="25" hidden="1" customWidth="1"/>
    <col min="9" max="12" width="8.8515625" style="25" hidden="1" customWidth="1"/>
    <col min="13" max="13" width="9.00390625" style="25" hidden="1" customWidth="1"/>
    <col min="14" max="15" width="8.8515625" style="1" hidden="1" customWidth="1"/>
    <col min="16" max="16" width="9.28125" style="1" hidden="1" customWidth="1"/>
    <col min="17" max="17" width="8.8515625" style="1" hidden="1" customWidth="1"/>
    <col min="18" max="18" width="9.28125" style="1" hidden="1" customWidth="1"/>
    <col min="19" max="20" width="8.8515625" style="1" hidden="1" customWidth="1"/>
    <col min="21" max="21" width="10.28125" style="1" hidden="1" customWidth="1"/>
    <col min="22" max="22" width="34.28125" style="1" hidden="1" customWidth="1"/>
    <col min="23" max="26" width="9.140625" style="1" hidden="1" customWidth="1"/>
    <col min="27" max="28" width="5.28125" style="1" hidden="1" customWidth="1"/>
    <col min="29" max="29" width="9.57421875" style="25" customWidth="1"/>
    <col min="30" max="31" width="8.8515625" style="25" customWidth="1"/>
    <col min="32" max="32" width="13.8515625" style="25" customWidth="1"/>
    <col min="33" max="36" width="8.8515625" style="25" customWidth="1"/>
    <col min="37" max="37" width="9.00390625" style="25" customWidth="1"/>
    <col min="38" max="39" width="8.8515625" style="1" customWidth="1"/>
    <col min="40" max="40" width="9.28125" style="1" customWidth="1"/>
    <col min="41" max="41" width="8.8515625" style="1" customWidth="1"/>
    <col min="42" max="42" width="9.28125" style="1" customWidth="1"/>
    <col min="43" max="44" width="8.8515625" style="1" customWidth="1"/>
    <col min="45" max="45" width="10.28125" style="1" hidden="1" customWidth="1"/>
    <col min="46" max="46" width="40.8515625" style="1" customWidth="1"/>
    <col min="47" max="16384" width="9.140625" style="1" customWidth="1"/>
  </cols>
  <sheetData>
    <row r="1" spans="1:44" ht="18.75" customHeight="1">
      <c r="A1" s="73"/>
      <c r="B1" s="73"/>
      <c r="C1" s="73"/>
      <c r="D1" s="73"/>
      <c r="E1" s="73"/>
      <c r="F1" s="73"/>
      <c r="G1" s="73"/>
      <c r="H1" s="73"/>
      <c r="I1" s="73"/>
      <c r="J1" s="74" t="s">
        <v>0</v>
      </c>
      <c r="K1" s="75">
        <v>2015</v>
      </c>
      <c r="L1" s="73"/>
      <c r="M1" s="73"/>
      <c r="N1" s="73"/>
      <c r="O1" s="73"/>
      <c r="P1" s="73"/>
      <c r="Q1" s="73"/>
      <c r="R1" s="73"/>
      <c r="S1" s="73"/>
      <c r="T1" s="73"/>
      <c r="AA1" s="73"/>
      <c r="AB1" s="73"/>
      <c r="AC1" s="73"/>
      <c r="AD1" s="73"/>
      <c r="AE1" s="73"/>
      <c r="AF1" s="73"/>
      <c r="AG1" s="73"/>
      <c r="AH1" s="74" t="s">
        <v>0</v>
      </c>
      <c r="AI1" s="75">
        <v>2015</v>
      </c>
      <c r="AJ1" s="73"/>
      <c r="AK1" s="73"/>
      <c r="AL1" s="73"/>
      <c r="AM1" s="73"/>
      <c r="AN1" s="73"/>
      <c r="AO1" s="73"/>
      <c r="AP1" s="73"/>
      <c r="AQ1" s="73"/>
      <c r="AR1" s="73"/>
    </row>
    <row r="2" spans="1:44" s="4" customFormat="1" ht="30.75" customHeight="1">
      <c r="A2" s="20"/>
      <c r="B2" s="21"/>
      <c r="C2" s="24"/>
      <c r="D2" s="24"/>
      <c r="E2" s="24"/>
      <c r="F2" s="25"/>
      <c r="G2" s="24"/>
      <c r="H2" s="24"/>
      <c r="I2" s="25"/>
      <c r="J2" s="25"/>
      <c r="K2" s="25"/>
      <c r="L2" s="25"/>
      <c r="M2" s="25"/>
      <c r="N2" s="1"/>
      <c r="O2" s="1"/>
      <c r="P2" s="1"/>
      <c r="Q2" s="1"/>
      <c r="R2" s="1"/>
      <c r="S2" s="1"/>
      <c r="T2" s="1"/>
      <c r="AA2" s="24"/>
      <c r="AB2" s="24"/>
      <c r="AC2" s="24"/>
      <c r="AD2" s="25"/>
      <c r="AE2" s="24"/>
      <c r="AF2" s="24"/>
      <c r="AG2" s="25"/>
      <c r="AH2" s="25"/>
      <c r="AI2" s="25"/>
      <c r="AJ2" s="25"/>
      <c r="AK2" s="25"/>
      <c r="AL2" s="1"/>
      <c r="AM2" s="1"/>
      <c r="AN2" s="1"/>
      <c r="AO2" s="1"/>
      <c r="AP2" s="1"/>
      <c r="AQ2" s="1"/>
      <c r="AR2" s="1"/>
    </row>
    <row r="3" spans="1:44" s="4" customFormat="1" ht="15" customHeight="1">
      <c r="A3" s="35" t="s">
        <v>48</v>
      </c>
      <c r="C3" s="7"/>
      <c r="D3" s="7"/>
      <c r="E3" s="1"/>
      <c r="F3" s="26"/>
      <c r="G3" s="1"/>
      <c r="H3" s="1"/>
      <c r="I3" s="1"/>
      <c r="J3" s="1"/>
      <c r="K3" s="1"/>
      <c r="L3" s="1"/>
      <c r="M3" s="1"/>
      <c r="N3" s="1"/>
      <c r="O3" s="1"/>
      <c r="P3" s="1"/>
      <c r="Q3" s="10" t="s">
        <v>48</v>
      </c>
      <c r="R3" s="10" t="s">
        <v>48</v>
      </c>
      <c r="S3" s="10"/>
      <c r="T3" s="10"/>
      <c r="AA3" s="7"/>
      <c r="AB3" s="7"/>
      <c r="AC3" s="161">
        <f>IF(AND(AQ72&gt;0,A75=""),"ATTENZIONE: IL CAMPO NOTE E' OBBLIGATORIO","")</f>
      </c>
      <c r="AD3" s="26"/>
      <c r="AE3" s="1"/>
      <c r="AF3" s="1"/>
      <c r="AG3" s="1"/>
      <c r="AH3" s="1"/>
      <c r="AI3" s="1"/>
      <c r="AJ3" s="1"/>
      <c r="AK3" s="1"/>
      <c r="AL3" s="1"/>
      <c r="AM3" s="1"/>
      <c r="AN3" s="1"/>
      <c r="AO3" s="10" t="s">
        <v>48</v>
      </c>
      <c r="AP3" s="10" t="s">
        <v>48</v>
      </c>
      <c r="AQ3" s="10"/>
      <c r="AR3" s="10"/>
    </row>
    <row r="4" spans="1:44" s="4" customFormat="1" ht="15" customHeight="1" thickBot="1">
      <c r="A4" s="27"/>
      <c r="C4" s="7"/>
      <c r="D4" s="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AA4" s="7"/>
      <c r="AB4" s="7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s="36" customFormat="1" ht="27.75" customHeight="1" thickTop="1">
      <c r="A5" s="177" t="s">
        <v>81</v>
      </c>
      <c r="B5" s="181" t="s">
        <v>83</v>
      </c>
      <c r="C5" s="185" t="s">
        <v>20</v>
      </c>
      <c r="D5" s="186"/>
      <c r="E5" s="179" t="s">
        <v>21</v>
      </c>
      <c r="F5" s="179" t="s">
        <v>22</v>
      </c>
      <c r="G5" s="179" t="s">
        <v>23</v>
      </c>
      <c r="H5" s="179" t="s">
        <v>137</v>
      </c>
      <c r="I5" s="179" t="s">
        <v>24</v>
      </c>
      <c r="J5" s="38" t="s">
        <v>25</v>
      </c>
      <c r="K5" s="38" t="s">
        <v>25</v>
      </c>
      <c r="L5" s="179" t="s">
        <v>26</v>
      </c>
      <c r="M5" s="179" t="s">
        <v>27</v>
      </c>
      <c r="N5" s="179" t="s">
        <v>28</v>
      </c>
      <c r="O5" s="179" t="s">
        <v>79</v>
      </c>
      <c r="P5" s="179" t="s">
        <v>29</v>
      </c>
      <c r="Q5" s="179" t="s">
        <v>2</v>
      </c>
      <c r="R5" s="179" t="s">
        <v>61</v>
      </c>
      <c r="S5" s="179" t="s">
        <v>78</v>
      </c>
      <c r="T5" s="183" t="s">
        <v>82</v>
      </c>
      <c r="AA5" s="185" t="s">
        <v>20</v>
      </c>
      <c r="AB5" s="186"/>
      <c r="AC5" s="179" t="s">
        <v>21</v>
      </c>
      <c r="AD5" s="179" t="s">
        <v>22</v>
      </c>
      <c r="AE5" s="179" t="s">
        <v>23</v>
      </c>
      <c r="AF5" s="179" t="s">
        <v>137</v>
      </c>
      <c r="AG5" s="179" t="s">
        <v>24</v>
      </c>
      <c r="AH5" s="38" t="s">
        <v>25</v>
      </c>
      <c r="AI5" s="38" t="s">
        <v>25</v>
      </c>
      <c r="AJ5" s="179" t="s">
        <v>26</v>
      </c>
      <c r="AK5" s="179" t="s">
        <v>27</v>
      </c>
      <c r="AL5" s="179" t="s">
        <v>28</v>
      </c>
      <c r="AM5" s="179" t="s">
        <v>79</v>
      </c>
      <c r="AN5" s="179" t="s">
        <v>29</v>
      </c>
      <c r="AO5" s="179" t="s">
        <v>2</v>
      </c>
      <c r="AP5" s="179" t="s">
        <v>61</v>
      </c>
      <c r="AQ5" s="179" t="s">
        <v>78</v>
      </c>
      <c r="AR5" s="183" t="s">
        <v>82</v>
      </c>
    </row>
    <row r="6" spans="1:46" s="37" customFormat="1" ht="16.5" customHeight="1" thickBot="1">
      <c r="A6" s="178"/>
      <c r="B6" s="182"/>
      <c r="C6" s="28" t="s">
        <v>30</v>
      </c>
      <c r="D6" s="28" t="s">
        <v>80</v>
      </c>
      <c r="E6" s="180"/>
      <c r="F6" s="180"/>
      <c r="G6" s="180"/>
      <c r="H6" s="180"/>
      <c r="I6" s="180"/>
      <c r="J6" s="28" t="s">
        <v>31</v>
      </c>
      <c r="K6" s="58" t="s">
        <v>47</v>
      </c>
      <c r="L6" s="180"/>
      <c r="M6" s="180"/>
      <c r="N6" s="180"/>
      <c r="O6" s="180"/>
      <c r="P6" s="180"/>
      <c r="Q6" s="180"/>
      <c r="R6" s="180"/>
      <c r="S6" s="180"/>
      <c r="T6" s="184"/>
      <c r="U6" s="40"/>
      <c r="V6" s="40"/>
      <c r="W6" s="40"/>
      <c r="AA6" s="28" t="s">
        <v>30</v>
      </c>
      <c r="AB6" s="28" t="s">
        <v>80</v>
      </c>
      <c r="AC6" s="180"/>
      <c r="AD6" s="180"/>
      <c r="AE6" s="180"/>
      <c r="AF6" s="180"/>
      <c r="AG6" s="180"/>
      <c r="AH6" s="28" t="s">
        <v>31</v>
      </c>
      <c r="AI6" s="58" t="s">
        <v>47</v>
      </c>
      <c r="AJ6" s="180"/>
      <c r="AK6" s="180"/>
      <c r="AL6" s="180"/>
      <c r="AM6" s="180"/>
      <c r="AN6" s="180"/>
      <c r="AO6" s="180"/>
      <c r="AP6" s="180"/>
      <c r="AQ6" s="180"/>
      <c r="AR6" s="184"/>
      <c r="AS6" s="40"/>
      <c r="AT6" s="40"/>
    </row>
    <row r="7" spans="1:44" s="4" customFormat="1" ht="54" customHeight="1" hidden="1" thickTop="1">
      <c r="A7" s="80"/>
      <c r="B7" s="88"/>
      <c r="C7" s="82"/>
      <c r="D7" s="82"/>
      <c r="E7" s="89" t="s">
        <v>5</v>
      </c>
      <c r="F7" s="89" t="s">
        <v>6</v>
      </c>
      <c r="G7" s="89" t="s">
        <v>7</v>
      </c>
      <c r="H7" s="89" t="s">
        <v>8</v>
      </c>
      <c r="I7" s="89" t="s">
        <v>9</v>
      </c>
      <c r="J7" s="90" t="s">
        <v>10</v>
      </c>
      <c r="K7" s="90" t="s">
        <v>11</v>
      </c>
      <c r="L7" s="89" t="s">
        <v>12</v>
      </c>
      <c r="M7" s="89" t="s">
        <v>13</v>
      </c>
      <c r="N7" s="89" t="s">
        <v>14</v>
      </c>
      <c r="O7" s="89" t="s">
        <v>15</v>
      </c>
      <c r="P7" s="89" t="s">
        <v>16</v>
      </c>
      <c r="Q7" s="89" t="s">
        <v>17</v>
      </c>
      <c r="R7" s="89" t="s">
        <v>18</v>
      </c>
      <c r="S7" s="89" t="s">
        <v>19</v>
      </c>
      <c r="T7" s="91"/>
      <c r="AA7" s="82"/>
      <c r="AB7" s="82"/>
      <c r="AC7" s="89" t="s">
        <v>5</v>
      </c>
      <c r="AD7" s="89" t="s">
        <v>6</v>
      </c>
      <c r="AE7" s="89" t="s">
        <v>7</v>
      </c>
      <c r="AF7" s="89" t="s">
        <v>8</v>
      </c>
      <c r="AG7" s="89" t="s">
        <v>9</v>
      </c>
      <c r="AH7" s="90" t="s">
        <v>10</v>
      </c>
      <c r="AI7" s="90" t="s">
        <v>11</v>
      </c>
      <c r="AJ7" s="89" t="s">
        <v>12</v>
      </c>
      <c r="AK7" s="89" t="s">
        <v>13</v>
      </c>
      <c r="AL7" s="89" t="s">
        <v>14</v>
      </c>
      <c r="AM7" s="89" t="s">
        <v>15</v>
      </c>
      <c r="AN7" s="89" t="s">
        <v>16</v>
      </c>
      <c r="AO7" s="89" t="s">
        <v>17</v>
      </c>
      <c r="AP7" s="89" t="s">
        <v>18</v>
      </c>
      <c r="AQ7" s="89" t="s">
        <v>19</v>
      </c>
      <c r="AR7" s="91"/>
    </row>
    <row r="8" spans="1:46" s="37" customFormat="1" ht="16.5" customHeight="1" thickBot="1" thickTop="1">
      <c r="A8" s="80"/>
      <c r="B8" s="81"/>
      <c r="C8" s="82"/>
      <c r="D8" s="82"/>
      <c r="E8" s="82"/>
      <c r="F8" s="82"/>
      <c r="G8" s="82"/>
      <c r="H8" s="82"/>
      <c r="I8" s="82"/>
      <c r="J8" s="82"/>
      <c r="K8" s="83"/>
      <c r="L8" s="82"/>
      <c r="M8" s="82"/>
      <c r="N8" s="82"/>
      <c r="O8" s="82"/>
      <c r="P8" s="82"/>
      <c r="Q8" s="82"/>
      <c r="R8" s="82"/>
      <c r="S8" s="82"/>
      <c r="T8" s="84"/>
      <c r="U8" s="40"/>
      <c r="V8" s="40"/>
      <c r="W8" s="40"/>
      <c r="AA8" s="82"/>
      <c r="AB8" s="82"/>
      <c r="AC8" s="82"/>
      <c r="AD8" s="82"/>
      <c r="AE8" s="82"/>
      <c r="AF8" s="82"/>
      <c r="AG8" s="82"/>
      <c r="AH8" s="82"/>
      <c r="AI8" s="83"/>
      <c r="AJ8" s="82"/>
      <c r="AK8" s="82"/>
      <c r="AL8" s="82"/>
      <c r="AM8" s="82"/>
      <c r="AN8" s="82"/>
      <c r="AO8" s="82"/>
      <c r="AP8" s="82"/>
      <c r="AQ8" s="82"/>
      <c r="AR8" s="84"/>
      <c r="AS8" s="40"/>
      <c r="AT8" s="40"/>
    </row>
    <row r="9" spans="1:44" s="95" customFormat="1" ht="27.75" customHeight="1" thickTop="1">
      <c r="A9" s="76"/>
      <c r="B9" s="130" t="s">
        <v>39</v>
      </c>
      <c r="C9" s="187" t="s">
        <v>139</v>
      </c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77"/>
      <c r="S9" s="77"/>
      <c r="T9" s="78"/>
      <c r="AA9" s="187" t="s">
        <v>139</v>
      </c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77"/>
      <c r="AQ9" s="77"/>
      <c r="AR9" s="78"/>
    </row>
    <row r="10" spans="1:46" s="6" customFormat="1" ht="27" customHeight="1">
      <c r="A10" s="67" t="s">
        <v>34</v>
      </c>
      <c r="B10" s="29" t="s">
        <v>140</v>
      </c>
      <c r="C10" s="125" t="s">
        <v>48</v>
      </c>
      <c r="D10" s="125" t="s">
        <v>48</v>
      </c>
      <c r="E10" s="158">
        <f aca="true" t="shared" si="0" ref="E10:S16">ROUND(AC10,0)</f>
        <v>100</v>
      </c>
      <c r="F10" s="158">
        <f t="shared" si="0"/>
        <v>0</v>
      </c>
      <c r="G10" s="158">
        <f t="shared" si="0"/>
        <v>0</v>
      </c>
      <c r="H10" s="158">
        <f t="shared" si="0"/>
        <v>0</v>
      </c>
      <c r="I10" s="158">
        <f t="shared" si="0"/>
        <v>0</v>
      </c>
      <c r="J10" s="158">
        <f t="shared" si="0"/>
        <v>0</v>
      </c>
      <c r="K10" s="158">
        <f t="shared" si="0"/>
        <v>0</v>
      </c>
      <c r="L10" s="158">
        <f t="shared" si="0"/>
        <v>0</v>
      </c>
      <c r="M10" s="158">
        <f t="shared" si="0"/>
        <v>0</v>
      </c>
      <c r="N10" s="158">
        <f t="shared" si="0"/>
        <v>0</v>
      </c>
      <c r="O10" s="158">
        <f t="shared" si="0"/>
        <v>0</v>
      </c>
      <c r="P10" s="158">
        <f t="shared" si="0"/>
        <v>0</v>
      </c>
      <c r="Q10" s="158">
        <f t="shared" si="0"/>
        <v>0</v>
      </c>
      <c r="R10" s="158">
        <f t="shared" si="0"/>
        <v>0</v>
      </c>
      <c r="S10" s="158">
        <f t="shared" si="0"/>
        <v>0</v>
      </c>
      <c r="T10" s="68">
        <f aca="true" t="shared" si="1" ref="T10:T16">SUM(E10:S10)</f>
        <v>100</v>
      </c>
      <c r="U10" s="66" t="str">
        <f aca="true" t="shared" si="2" ref="U10:U16">$B$9&amp;A10</f>
        <v>006001</v>
      </c>
      <c r="V10" s="59">
        <f aca="true" t="shared" si="3" ref="V10:V16">IF(AND(T10&lt;&gt;0,T10&lt;&gt;100),"ATTENZIONE: IL TOTALE DEVE ESSERE =100","")</f>
      </c>
      <c r="W10" s="14"/>
      <c r="AA10" s="125" t="s">
        <v>48</v>
      </c>
      <c r="AB10" s="125" t="s">
        <v>48</v>
      </c>
      <c r="AC10" s="86">
        <v>100</v>
      </c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68">
        <f>SUM(AC10:AQ10)</f>
        <v>100</v>
      </c>
      <c r="AS10" s="66" t="str">
        <f>$B$9&amp;A10</f>
        <v>006001</v>
      </c>
      <c r="AT10" s="59">
        <f>IF(AND(AR10&lt;&gt;0,AR10&lt;&gt;100),"ATTENZIONE: IL TOTALE DEVE ESSERE =100","")</f>
      </c>
    </row>
    <row r="11" spans="1:46" s="6" customFormat="1" ht="41.25">
      <c r="A11" s="69" t="s">
        <v>35</v>
      </c>
      <c r="B11" s="22" t="s">
        <v>141</v>
      </c>
      <c r="C11" s="125" t="s">
        <v>48</v>
      </c>
      <c r="D11" s="125" t="s">
        <v>48</v>
      </c>
      <c r="E11" s="158">
        <f t="shared" si="0"/>
        <v>100</v>
      </c>
      <c r="F11" s="158">
        <f t="shared" si="0"/>
        <v>0</v>
      </c>
      <c r="G11" s="158">
        <f t="shared" si="0"/>
        <v>0</v>
      </c>
      <c r="H11" s="158">
        <f t="shared" si="0"/>
        <v>0</v>
      </c>
      <c r="I11" s="158">
        <f t="shared" si="0"/>
        <v>0</v>
      </c>
      <c r="J11" s="158">
        <f t="shared" si="0"/>
        <v>0</v>
      </c>
      <c r="K11" s="158">
        <f t="shared" si="0"/>
        <v>0</v>
      </c>
      <c r="L11" s="158">
        <f t="shared" si="0"/>
        <v>0</v>
      </c>
      <c r="M11" s="158">
        <f t="shared" si="0"/>
        <v>0</v>
      </c>
      <c r="N11" s="158">
        <f t="shared" si="0"/>
        <v>0</v>
      </c>
      <c r="O11" s="158">
        <f t="shared" si="0"/>
        <v>0</v>
      </c>
      <c r="P11" s="158">
        <f t="shared" si="0"/>
        <v>0</v>
      </c>
      <c r="Q11" s="158">
        <f t="shared" si="0"/>
        <v>0</v>
      </c>
      <c r="R11" s="158">
        <f t="shared" si="0"/>
        <v>0</v>
      </c>
      <c r="S11" s="158">
        <f t="shared" si="0"/>
        <v>0</v>
      </c>
      <c r="T11" s="68">
        <f t="shared" si="1"/>
        <v>100</v>
      </c>
      <c r="U11" s="66" t="str">
        <f t="shared" si="2"/>
        <v>006002</v>
      </c>
      <c r="V11" s="59">
        <f t="shared" si="3"/>
      </c>
      <c r="AA11" s="125" t="s">
        <v>48</v>
      </c>
      <c r="AB11" s="125" t="s">
        <v>48</v>
      </c>
      <c r="AC11" s="86">
        <v>100</v>
      </c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68">
        <f aca="true" t="shared" si="4" ref="AR11:AR16">SUM(AC11:AQ11)</f>
        <v>100</v>
      </c>
      <c r="AS11" s="66" t="str">
        <f aca="true" t="shared" si="5" ref="AS11:AS16">$B$9&amp;A11</f>
        <v>006002</v>
      </c>
      <c r="AT11" s="59">
        <f aca="true" t="shared" si="6" ref="AT11:AT16">IF(AND(AR11&lt;&gt;0,AR11&lt;&gt;100),"ATTENZIONE: IL TOTALE DEVE ESSERE =100","")</f>
      </c>
    </row>
    <row r="12" spans="1:46" s="6" customFormat="1" ht="27" customHeight="1">
      <c r="A12" s="69" t="s">
        <v>39</v>
      </c>
      <c r="B12" s="30" t="s">
        <v>240</v>
      </c>
      <c r="C12" s="126"/>
      <c r="D12" s="126"/>
      <c r="E12" s="158">
        <f aca="true" t="shared" si="7" ref="E12:S14">ROUND(AC12,0)</f>
        <v>20</v>
      </c>
      <c r="F12" s="158">
        <f t="shared" si="7"/>
        <v>0</v>
      </c>
      <c r="G12" s="158">
        <f t="shared" si="7"/>
        <v>0</v>
      </c>
      <c r="H12" s="158">
        <f t="shared" si="7"/>
        <v>0</v>
      </c>
      <c r="I12" s="158">
        <f t="shared" si="7"/>
        <v>0</v>
      </c>
      <c r="J12" s="158">
        <f t="shared" si="7"/>
        <v>0</v>
      </c>
      <c r="K12" s="158">
        <f t="shared" si="7"/>
        <v>0</v>
      </c>
      <c r="L12" s="158">
        <f t="shared" si="7"/>
        <v>0</v>
      </c>
      <c r="M12" s="158">
        <f t="shared" si="7"/>
        <v>0</v>
      </c>
      <c r="N12" s="158">
        <f t="shared" si="7"/>
        <v>0</v>
      </c>
      <c r="O12" s="158">
        <f t="shared" si="7"/>
        <v>0</v>
      </c>
      <c r="P12" s="158">
        <f t="shared" si="7"/>
        <v>0</v>
      </c>
      <c r="Q12" s="158">
        <f t="shared" si="7"/>
        <v>80</v>
      </c>
      <c r="R12" s="158">
        <f t="shared" si="7"/>
        <v>0</v>
      </c>
      <c r="S12" s="158">
        <f t="shared" si="7"/>
        <v>0</v>
      </c>
      <c r="T12" s="68">
        <f t="shared" si="1"/>
        <v>100</v>
      </c>
      <c r="U12" s="66" t="str">
        <f t="shared" si="2"/>
        <v>006006</v>
      </c>
      <c r="V12" s="59">
        <f t="shared" si="3"/>
      </c>
      <c r="AA12" s="126"/>
      <c r="AB12" s="126"/>
      <c r="AC12" s="86">
        <v>20</v>
      </c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>
        <v>80</v>
      </c>
      <c r="AP12" s="86"/>
      <c r="AQ12" s="86"/>
      <c r="AR12" s="68">
        <f t="shared" si="4"/>
        <v>100</v>
      </c>
      <c r="AS12" s="66" t="str">
        <f t="shared" si="5"/>
        <v>006006</v>
      </c>
      <c r="AT12" s="59">
        <f t="shared" si="6"/>
      </c>
    </row>
    <row r="13" spans="1:46" s="6" customFormat="1" ht="27" customHeight="1">
      <c r="A13" s="67" t="s">
        <v>40</v>
      </c>
      <c r="B13" s="30" t="s">
        <v>241</v>
      </c>
      <c r="C13" s="126"/>
      <c r="D13" s="126"/>
      <c r="E13" s="158">
        <f t="shared" si="7"/>
        <v>100</v>
      </c>
      <c r="F13" s="158">
        <f t="shared" si="7"/>
        <v>0</v>
      </c>
      <c r="G13" s="158">
        <f t="shared" si="7"/>
        <v>0</v>
      </c>
      <c r="H13" s="158">
        <f t="shared" si="7"/>
        <v>0</v>
      </c>
      <c r="I13" s="158">
        <f t="shared" si="7"/>
        <v>0</v>
      </c>
      <c r="J13" s="158">
        <f t="shared" si="7"/>
        <v>0</v>
      </c>
      <c r="K13" s="158">
        <f t="shared" si="7"/>
        <v>0</v>
      </c>
      <c r="L13" s="158">
        <f t="shared" si="7"/>
        <v>0</v>
      </c>
      <c r="M13" s="158">
        <f t="shared" si="7"/>
        <v>0</v>
      </c>
      <c r="N13" s="158">
        <f t="shared" si="7"/>
        <v>0</v>
      </c>
      <c r="O13" s="158">
        <f t="shared" si="7"/>
        <v>0</v>
      </c>
      <c r="P13" s="158">
        <f t="shared" si="7"/>
        <v>0</v>
      </c>
      <c r="Q13" s="158">
        <f t="shared" si="7"/>
        <v>0</v>
      </c>
      <c r="R13" s="158">
        <f t="shared" si="7"/>
        <v>0</v>
      </c>
      <c r="S13" s="158">
        <f t="shared" si="7"/>
        <v>0</v>
      </c>
      <c r="T13" s="68">
        <f t="shared" si="1"/>
        <v>100</v>
      </c>
      <c r="U13" s="66" t="str">
        <f t="shared" si="2"/>
        <v>006007</v>
      </c>
      <c r="V13" s="59">
        <f t="shared" si="3"/>
      </c>
      <c r="AA13" s="126"/>
      <c r="AB13" s="126"/>
      <c r="AC13" s="86">
        <v>100</v>
      </c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68">
        <f t="shared" si="4"/>
        <v>100</v>
      </c>
      <c r="AS13" s="66" t="str">
        <f t="shared" si="5"/>
        <v>006007</v>
      </c>
      <c r="AT13" s="59">
        <f t="shared" si="6"/>
      </c>
    </row>
    <row r="14" spans="1:46" s="6" customFormat="1" ht="27" customHeight="1">
      <c r="A14" s="69" t="s">
        <v>41</v>
      </c>
      <c r="B14" s="30" t="s">
        <v>242</v>
      </c>
      <c r="C14" s="126"/>
      <c r="D14" s="126"/>
      <c r="E14" s="158">
        <f t="shared" si="7"/>
        <v>0</v>
      </c>
      <c r="F14" s="158">
        <f t="shared" si="7"/>
        <v>0</v>
      </c>
      <c r="G14" s="158">
        <f t="shared" si="7"/>
        <v>0</v>
      </c>
      <c r="H14" s="158">
        <f t="shared" si="7"/>
        <v>0</v>
      </c>
      <c r="I14" s="158">
        <f t="shared" si="7"/>
        <v>0</v>
      </c>
      <c r="J14" s="158">
        <f t="shared" si="7"/>
        <v>0</v>
      </c>
      <c r="K14" s="158">
        <f t="shared" si="7"/>
        <v>0</v>
      </c>
      <c r="L14" s="158">
        <f t="shared" si="7"/>
        <v>100</v>
      </c>
      <c r="M14" s="158">
        <f t="shared" si="7"/>
        <v>0</v>
      </c>
      <c r="N14" s="158">
        <f t="shared" si="7"/>
        <v>0</v>
      </c>
      <c r="O14" s="158">
        <f t="shared" si="7"/>
        <v>0</v>
      </c>
      <c r="P14" s="158">
        <f t="shared" si="7"/>
        <v>0</v>
      </c>
      <c r="Q14" s="158">
        <f t="shared" si="7"/>
        <v>0</v>
      </c>
      <c r="R14" s="158">
        <f t="shared" si="7"/>
        <v>0</v>
      </c>
      <c r="S14" s="158">
        <f t="shared" si="7"/>
        <v>0</v>
      </c>
      <c r="T14" s="68">
        <f t="shared" si="1"/>
        <v>100</v>
      </c>
      <c r="U14" s="66" t="str">
        <f t="shared" si="2"/>
        <v>006008</v>
      </c>
      <c r="V14" s="59">
        <f t="shared" si="3"/>
      </c>
      <c r="AA14" s="126"/>
      <c r="AB14" s="126"/>
      <c r="AC14" s="86"/>
      <c r="AD14" s="86"/>
      <c r="AE14" s="86"/>
      <c r="AF14" s="86"/>
      <c r="AG14" s="86"/>
      <c r="AH14" s="86"/>
      <c r="AI14" s="86"/>
      <c r="AJ14" s="86">
        <v>100</v>
      </c>
      <c r="AK14" s="86"/>
      <c r="AL14" s="86"/>
      <c r="AM14" s="86"/>
      <c r="AN14" s="86"/>
      <c r="AO14" s="86"/>
      <c r="AP14" s="86"/>
      <c r="AQ14" s="86"/>
      <c r="AR14" s="68">
        <f t="shared" si="4"/>
        <v>100</v>
      </c>
      <c r="AS14" s="66" t="str">
        <f t="shared" si="5"/>
        <v>006008</v>
      </c>
      <c r="AT14" s="59">
        <f t="shared" si="6"/>
      </c>
    </row>
    <row r="15" spans="1:46" ht="27.75" customHeight="1">
      <c r="A15" s="167" t="s">
        <v>36</v>
      </c>
      <c r="B15" s="30" t="s">
        <v>142</v>
      </c>
      <c r="C15" s="126"/>
      <c r="D15" s="126"/>
      <c r="E15" s="158">
        <f t="shared" si="0"/>
        <v>100</v>
      </c>
      <c r="F15" s="158">
        <f t="shared" si="0"/>
        <v>0</v>
      </c>
      <c r="G15" s="158">
        <f t="shared" si="0"/>
        <v>0</v>
      </c>
      <c r="H15" s="158">
        <f t="shared" si="0"/>
        <v>0</v>
      </c>
      <c r="I15" s="158">
        <f t="shared" si="0"/>
        <v>0</v>
      </c>
      <c r="J15" s="158">
        <f t="shared" si="0"/>
        <v>0</v>
      </c>
      <c r="K15" s="158">
        <f t="shared" si="0"/>
        <v>0</v>
      </c>
      <c r="L15" s="158">
        <f t="shared" si="0"/>
        <v>0</v>
      </c>
      <c r="M15" s="158">
        <f t="shared" si="0"/>
        <v>0</v>
      </c>
      <c r="N15" s="158">
        <f t="shared" si="0"/>
        <v>0</v>
      </c>
      <c r="O15" s="158">
        <f t="shared" si="0"/>
        <v>0</v>
      </c>
      <c r="P15" s="158">
        <f t="shared" si="0"/>
        <v>0</v>
      </c>
      <c r="Q15" s="158">
        <f t="shared" si="0"/>
        <v>0</v>
      </c>
      <c r="R15" s="158">
        <f t="shared" si="0"/>
        <v>0</v>
      </c>
      <c r="S15" s="158">
        <f t="shared" si="0"/>
        <v>0</v>
      </c>
      <c r="T15" s="68">
        <f t="shared" si="1"/>
        <v>100</v>
      </c>
      <c r="U15" s="66" t="str">
        <f t="shared" si="2"/>
        <v>006003</v>
      </c>
      <c r="V15" s="59">
        <f t="shared" si="3"/>
      </c>
      <c r="AA15" s="126"/>
      <c r="AB15" s="126"/>
      <c r="AC15" s="86">
        <v>100</v>
      </c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68">
        <f t="shared" si="4"/>
        <v>100</v>
      </c>
      <c r="AS15" s="66" t="str">
        <f t="shared" si="5"/>
        <v>006003</v>
      </c>
      <c r="AT15" s="59">
        <f t="shared" si="6"/>
      </c>
    </row>
    <row r="16" spans="1:46" ht="27.75" customHeight="1">
      <c r="A16" s="168" t="s">
        <v>38</v>
      </c>
      <c r="B16" s="30" t="s">
        <v>143</v>
      </c>
      <c r="C16" s="126"/>
      <c r="D16" s="126"/>
      <c r="E16" s="158">
        <f t="shared" si="0"/>
        <v>100</v>
      </c>
      <c r="F16" s="158">
        <f t="shared" si="0"/>
        <v>0</v>
      </c>
      <c r="G16" s="158">
        <f t="shared" si="0"/>
        <v>0</v>
      </c>
      <c r="H16" s="158">
        <f t="shared" si="0"/>
        <v>0</v>
      </c>
      <c r="I16" s="158">
        <f t="shared" si="0"/>
        <v>0</v>
      </c>
      <c r="J16" s="158">
        <f t="shared" si="0"/>
        <v>0</v>
      </c>
      <c r="K16" s="158">
        <f t="shared" si="0"/>
        <v>0</v>
      </c>
      <c r="L16" s="158">
        <f t="shared" si="0"/>
        <v>0</v>
      </c>
      <c r="M16" s="158">
        <f t="shared" si="0"/>
        <v>0</v>
      </c>
      <c r="N16" s="158">
        <f t="shared" si="0"/>
        <v>0</v>
      </c>
      <c r="O16" s="158">
        <f t="shared" si="0"/>
        <v>0</v>
      </c>
      <c r="P16" s="158">
        <f t="shared" si="0"/>
        <v>0</v>
      </c>
      <c r="Q16" s="158">
        <f t="shared" si="0"/>
        <v>0</v>
      </c>
      <c r="R16" s="158">
        <f t="shared" si="0"/>
        <v>0</v>
      </c>
      <c r="S16" s="158">
        <f t="shared" si="0"/>
        <v>0</v>
      </c>
      <c r="T16" s="68">
        <f t="shared" si="1"/>
        <v>100</v>
      </c>
      <c r="U16" s="66" t="str">
        <f t="shared" si="2"/>
        <v>006005</v>
      </c>
      <c r="V16" s="59">
        <f t="shared" si="3"/>
      </c>
      <c r="AA16" s="126"/>
      <c r="AB16" s="126"/>
      <c r="AC16" s="86">
        <v>100</v>
      </c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68">
        <f t="shared" si="4"/>
        <v>100</v>
      </c>
      <c r="AS16" s="66" t="str">
        <f t="shared" si="5"/>
        <v>006005</v>
      </c>
      <c r="AT16" s="59">
        <f t="shared" si="6"/>
      </c>
    </row>
    <row r="17" spans="1:46" s="64" customFormat="1" ht="27.75" customHeight="1">
      <c r="A17" s="92"/>
      <c r="B17" s="131" t="s">
        <v>40</v>
      </c>
      <c r="C17" s="175" t="s">
        <v>144</v>
      </c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6"/>
      <c r="U17" s="25"/>
      <c r="V17" s="94"/>
      <c r="W17" s="94"/>
      <c r="AA17" s="175" t="s">
        <v>144</v>
      </c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6"/>
      <c r="AS17" s="25"/>
      <c r="AT17" s="94"/>
    </row>
    <row r="18" spans="1:46" s="6" customFormat="1" ht="27.75" customHeight="1">
      <c r="A18" s="69" t="s">
        <v>34</v>
      </c>
      <c r="B18" s="22" t="s">
        <v>145</v>
      </c>
      <c r="C18" s="125"/>
      <c r="D18" s="125"/>
      <c r="E18" s="158">
        <f aca="true" t="shared" si="8" ref="E18:S20">ROUND(AC18,0)</f>
        <v>0</v>
      </c>
      <c r="F18" s="158">
        <f t="shared" si="8"/>
        <v>0</v>
      </c>
      <c r="G18" s="158">
        <f t="shared" si="8"/>
        <v>0</v>
      </c>
      <c r="H18" s="158">
        <f t="shared" si="8"/>
        <v>0</v>
      </c>
      <c r="I18" s="158">
        <f t="shared" si="8"/>
        <v>0</v>
      </c>
      <c r="J18" s="158">
        <f t="shared" si="8"/>
        <v>0</v>
      </c>
      <c r="K18" s="158">
        <f t="shared" si="8"/>
        <v>0</v>
      </c>
      <c r="L18" s="158">
        <f t="shared" si="8"/>
        <v>0</v>
      </c>
      <c r="M18" s="158">
        <f t="shared" si="8"/>
        <v>0</v>
      </c>
      <c r="N18" s="158">
        <f t="shared" si="8"/>
        <v>0</v>
      </c>
      <c r="O18" s="158">
        <f t="shared" si="8"/>
        <v>0</v>
      </c>
      <c r="P18" s="158">
        <f t="shared" si="8"/>
        <v>0</v>
      </c>
      <c r="Q18" s="158">
        <f t="shared" si="8"/>
        <v>0</v>
      </c>
      <c r="R18" s="158">
        <f t="shared" si="8"/>
        <v>0</v>
      </c>
      <c r="S18" s="158">
        <f t="shared" si="8"/>
        <v>0</v>
      </c>
      <c r="T18" s="68">
        <f>SUM(E18:S18)</f>
        <v>0</v>
      </c>
      <c r="U18" s="66" t="str">
        <f>$B$17&amp;A18</f>
        <v>007001</v>
      </c>
      <c r="V18" s="59">
        <f>IF(AND(T18&lt;&gt;0,T18&lt;&gt;100),"ATTENZIONE: IL TOTALE DEVE ESSERE =100","")</f>
      </c>
      <c r="AA18" s="125"/>
      <c r="AB18" s="125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68">
        <f>SUM(AC18:AQ18)</f>
        <v>0</v>
      </c>
      <c r="AS18" s="66" t="str">
        <f>$B$17&amp;A18</f>
        <v>007001</v>
      </c>
      <c r="AT18" s="59">
        <f>IF(AND(AR18&lt;&gt;0,AR18&lt;&gt;100),"ATTENZIONE: IL TOTALE DEVE ESSERE =100","")</f>
      </c>
    </row>
    <row r="19" spans="1:46" s="6" customFormat="1" ht="27.75" customHeight="1">
      <c r="A19" s="69" t="s">
        <v>35</v>
      </c>
      <c r="B19" s="22" t="s">
        <v>146</v>
      </c>
      <c r="C19" s="125"/>
      <c r="D19" s="125"/>
      <c r="E19" s="158">
        <f t="shared" si="8"/>
        <v>0</v>
      </c>
      <c r="F19" s="158">
        <f t="shared" si="8"/>
        <v>0</v>
      </c>
      <c r="G19" s="158">
        <f t="shared" si="8"/>
        <v>0</v>
      </c>
      <c r="H19" s="158">
        <f t="shared" si="8"/>
        <v>0</v>
      </c>
      <c r="I19" s="158">
        <f t="shared" si="8"/>
        <v>0</v>
      </c>
      <c r="J19" s="158">
        <f t="shared" si="8"/>
        <v>0</v>
      </c>
      <c r="K19" s="158">
        <f t="shared" si="8"/>
        <v>0</v>
      </c>
      <c r="L19" s="158">
        <f t="shared" si="8"/>
        <v>0</v>
      </c>
      <c r="M19" s="158">
        <f t="shared" si="8"/>
        <v>0</v>
      </c>
      <c r="N19" s="158">
        <f t="shared" si="8"/>
        <v>0</v>
      </c>
      <c r="O19" s="158">
        <f t="shared" si="8"/>
        <v>0</v>
      </c>
      <c r="P19" s="158">
        <f t="shared" si="8"/>
        <v>0</v>
      </c>
      <c r="Q19" s="158">
        <f t="shared" si="8"/>
        <v>0</v>
      </c>
      <c r="R19" s="158">
        <f t="shared" si="8"/>
        <v>0</v>
      </c>
      <c r="S19" s="158">
        <f t="shared" si="8"/>
        <v>0</v>
      </c>
      <c r="T19" s="68">
        <f>SUM(E19:S19)</f>
        <v>0</v>
      </c>
      <c r="U19" s="66" t="str">
        <f>$B$17&amp;A19</f>
        <v>007002</v>
      </c>
      <c r="V19" s="59">
        <f>IF(AND(T19&lt;&gt;0,T19&lt;&gt;100),"ATTENZIONE: IL TOTALE DEVE ESSERE =100","")</f>
      </c>
      <c r="AA19" s="125"/>
      <c r="AB19" s="125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68">
        <f>SUM(AC19:AQ19)</f>
        <v>0</v>
      </c>
      <c r="AS19" s="66" t="str">
        <f>$B$17&amp;A19</f>
        <v>007002</v>
      </c>
      <c r="AT19" s="59">
        <f>IF(AND(AR19&lt;&gt;0,AR19&lt;&gt;100),"ATTENZIONE: IL TOTALE DEVE ESSERE =100","")</f>
      </c>
    </row>
    <row r="20" spans="1:46" s="5" customFormat="1" ht="27.75" customHeight="1">
      <c r="A20" s="69" t="s">
        <v>36</v>
      </c>
      <c r="B20" s="22" t="s">
        <v>147</v>
      </c>
      <c r="C20" s="125"/>
      <c r="D20" s="125"/>
      <c r="E20" s="158">
        <f t="shared" si="8"/>
        <v>0</v>
      </c>
      <c r="F20" s="158">
        <f t="shared" si="8"/>
        <v>0</v>
      </c>
      <c r="G20" s="158">
        <f t="shared" si="8"/>
        <v>0</v>
      </c>
      <c r="H20" s="158">
        <f t="shared" si="8"/>
        <v>0</v>
      </c>
      <c r="I20" s="158">
        <f t="shared" si="8"/>
        <v>0</v>
      </c>
      <c r="J20" s="158">
        <f t="shared" si="8"/>
        <v>0</v>
      </c>
      <c r="K20" s="158">
        <f t="shared" si="8"/>
        <v>0</v>
      </c>
      <c r="L20" s="158">
        <f t="shared" si="8"/>
        <v>0</v>
      </c>
      <c r="M20" s="158">
        <f t="shared" si="8"/>
        <v>0</v>
      </c>
      <c r="N20" s="158">
        <f t="shared" si="8"/>
        <v>0</v>
      </c>
      <c r="O20" s="158">
        <f t="shared" si="8"/>
        <v>0</v>
      </c>
      <c r="P20" s="158">
        <f t="shared" si="8"/>
        <v>0</v>
      </c>
      <c r="Q20" s="158">
        <f t="shared" si="8"/>
        <v>0</v>
      </c>
      <c r="R20" s="158">
        <f t="shared" si="8"/>
        <v>0</v>
      </c>
      <c r="S20" s="158">
        <f t="shared" si="8"/>
        <v>0</v>
      </c>
      <c r="T20" s="68">
        <f>SUM(E20:S20)</f>
        <v>0</v>
      </c>
      <c r="U20" s="66" t="str">
        <f>$B$17&amp;A20</f>
        <v>007003</v>
      </c>
      <c r="V20" s="59">
        <f>IF(AND(T20&lt;&gt;0,T20&lt;&gt;100),"ATTENZIONE: IL TOTALE DEVE ESSERE =100","")</f>
      </c>
      <c r="AA20" s="125"/>
      <c r="AB20" s="125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68">
        <f>SUM(AC20:AQ20)</f>
        <v>0</v>
      </c>
      <c r="AS20" s="66" t="str">
        <f>$B$17&amp;A20</f>
        <v>007003</v>
      </c>
      <c r="AT20" s="59">
        <f>IF(AND(AR20&lt;&gt;0,AR20&lt;&gt;100),"ATTENZIONE: IL TOTALE DEVE ESSERE =100","")</f>
      </c>
    </row>
    <row r="21" spans="1:90" s="64" customFormat="1" ht="27.75" customHeight="1">
      <c r="A21" s="92"/>
      <c r="B21" s="131" t="s">
        <v>41</v>
      </c>
      <c r="C21" s="175" t="s">
        <v>148</v>
      </c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6"/>
      <c r="U21" s="93"/>
      <c r="V21" s="93"/>
      <c r="W21" s="93"/>
      <c r="X21" s="93"/>
      <c r="Y21" s="93"/>
      <c r="Z21" s="93"/>
      <c r="AA21" s="175" t="s">
        <v>148</v>
      </c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6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</row>
    <row r="22" spans="1:46" s="3" customFormat="1" ht="27.75" customHeight="1">
      <c r="A22" s="67" t="s">
        <v>34</v>
      </c>
      <c r="B22" s="29" t="s">
        <v>149</v>
      </c>
      <c r="C22" s="124"/>
      <c r="D22" s="124"/>
      <c r="E22" s="158">
        <f aca="true" t="shared" si="9" ref="E22:S22">ROUND(AC22,0)</f>
        <v>100</v>
      </c>
      <c r="F22" s="158">
        <f t="shared" si="9"/>
        <v>0</v>
      </c>
      <c r="G22" s="158">
        <f t="shared" si="9"/>
        <v>0</v>
      </c>
      <c r="H22" s="158">
        <f t="shared" si="9"/>
        <v>0</v>
      </c>
      <c r="I22" s="158">
        <f t="shared" si="9"/>
        <v>0</v>
      </c>
      <c r="J22" s="158">
        <f t="shared" si="9"/>
        <v>0</v>
      </c>
      <c r="K22" s="158">
        <f t="shared" si="9"/>
        <v>0</v>
      </c>
      <c r="L22" s="158">
        <f t="shared" si="9"/>
        <v>0</v>
      </c>
      <c r="M22" s="158">
        <f t="shared" si="9"/>
        <v>0</v>
      </c>
      <c r="N22" s="158">
        <f t="shared" si="9"/>
        <v>0</v>
      </c>
      <c r="O22" s="158">
        <f t="shared" si="9"/>
        <v>0</v>
      </c>
      <c r="P22" s="158">
        <f t="shared" si="9"/>
        <v>0</v>
      </c>
      <c r="Q22" s="158">
        <f t="shared" si="9"/>
        <v>0</v>
      </c>
      <c r="R22" s="158">
        <f t="shared" si="9"/>
        <v>0</v>
      </c>
      <c r="S22" s="158">
        <f t="shared" si="9"/>
        <v>0</v>
      </c>
      <c r="T22" s="68">
        <f>SUM(E22:S22)</f>
        <v>100</v>
      </c>
      <c r="U22" s="66" t="str">
        <f>$B$21&amp;A22</f>
        <v>008001</v>
      </c>
      <c r="V22" s="59">
        <f>IF(AND(T22&lt;&gt;0,T22&lt;&gt;100),"ATTENZIONE: IL TOTALE DEVE ESSERE =100","")</f>
      </c>
      <c r="W22" s="21"/>
      <c r="AA22" s="124"/>
      <c r="AB22" s="124"/>
      <c r="AC22" s="86">
        <v>100</v>
      </c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68">
        <f>SUM(AC22:AQ22)</f>
        <v>100</v>
      </c>
      <c r="AS22" s="66" t="str">
        <f>$B$21&amp;A22</f>
        <v>008001</v>
      </c>
      <c r="AT22" s="59">
        <f>IF(AND(AR22&lt;&gt;0,AR22&lt;&gt;100),"ATTENZIONE: IL TOTALE DEVE ESSERE =100","")</f>
      </c>
    </row>
    <row r="23" spans="1:90" s="64" customFormat="1" ht="33.75" customHeight="1">
      <c r="A23" s="92"/>
      <c r="B23" s="131" t="s">
        <v>42</v>
      </c>
      <c r="C23" s="173" t="s">
        <v>150</v>
      </c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4"/>
      <c r="U23" s="93"/>
      <c r="V23" s="93"/>
      <c r="W23" s="93"/>
      <c r="X23" s="93"/>
      <c r="Y23" s="93"/>
      <c r="Z23" s="93"/>
      <c r="AA23" s="173" t="s">
        <v>150</v>
      </c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4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</row>
    <row r="24" spans="1:46" s="3" customFormat="1" ht="24.75">
      <c r="A24" s="67" t="s">
        <v>34</v>
      </c>
      <c r="B24" s="29" t="s">
        <v>151</v>
      </c>
      <c r="C24" s="124"/>
      <c r="D24" s="124"/>
      <c r="E24" s="158">
        <f aca="true" t="shared" si="10" ref="E24:S24">ROUND(AC24,0)</f>
        <v>100</v>
      </c>
      <c r="F24" s="158">
        <f t="shared" si="10"/>
        <v>0</v>
      </c>
      <c r="G24" s="158">
        <f t="shared" si="10"/>
        <v>0</v>
      </c>
      <c r="H24" s="158">
        <f t="shared" si="10"/>
        <v>0</v>
      </c>
      <c r="I24" s="158">
        <f t="shared" si="10"/>
        <v>0</v>
      </c>
      <c r="J24" s="158">
        <f t="shared" si="10"/>
        <v>0</v>
      </c>
      <c r="K24" s="158">
        <f t="shared" si="10"/>
        <v>0</v>
      </c>
      <c r="L24" s="158">
        <f t="shared" si="10"/>
        <v>0</v>
      </c>
      <c r="M24" s="158">
        <f t="shared" si="10"/>
        <v>0</v>
      </c>
      <c r="N24" s="158">
        <f t="shared" si="10"/>
        <v>0</v>
      </c>
      <c r="O24" s="158">
        <f t="shared" si="10"/>
        <v>0</v>
      </c>
      <c r="P24" s="158">
        <f t="shared" si="10"/>
        <v>0</v>
      </c>
      <c r="Q24" s="158">
        <f t="shared" si="10"/>
        <v>0</v>
      </c>
      <c r="R24" s="158">
        <f t="shared" si="10"/>
        <v>0</v>
      </c>
      <c r="S24" s="158">
        <f t="shared" si="10"/>
        <v>0</v>
      </c>
      <c r="T24" s="68">
        <f>SUM(E24:S24)</f>
        <v>100</v>
      </c>
      <c r="U24" s="66" t="str">
        <f>$B$23&amp;A24</f>
        <v>009001</v>
      </c>
      <c r="V24" s="59">
        <f>IF(AND(T24&lt;&gt;0,T24&lt;&gt;100),"ATTENZIONE: IL TOTALE DEVE ESSERE =100","")</f>
      </c>
      <c r="W24" s="21"/>
      <c r="AA24" s="124"/>
      <c r="AB24" s="124"/>
      <c r="AC24" s="86">
        <v>100</v>
      </c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68">
        <f>SUM(AC24:AQ24)</f>
        <v>100</v>
      </c>
      <c r="AS24" s="66" t="str">
        <f>$B$23&amp;A24</f>
        <v>009001</v>
      </c>
      <c r="AT24" s="59">
        <f>IF(AND(AR24&lt;&gt;0,AR24&lt;&gt;100),"ATTENZIONE: IL TOTALE DEVE ESSERE =100","")</f>
      </c>
    </row>
    <row r="25" spans="1:46" s="3" customFormat="1" ht="27" customHeight="1">
      <c r="A25" s="168" t="s">
        <v>37</v>
      </c>
      <c r="B25" s="29" t="s">
        <v>244</v>
      </c>
      <c r="C25" s="124"/>
      <c r="D25" s="124"/>
      <c r="E25" s="158">
        <f aca="true" t="shared" si="11" ref="E25:S27">ROUND(AC25,0)</f>
        <v>100</v>
      </c>
      <c r="F25" s="158">
        <f t="shared" si="11"/>
        <v>0</v>
      </c>
      <c r="G25" s="158">
        <f t="shared" si="11"/>
        <v>0</v>
      </c>
      <c r="H25" s="158">
        <f t="shared" si="11"/>
        <v>0</v>
      </c>
      <c r="I25" s="158">
        <f t="shared" si="11"/>
        <v>0</v>
      </c>
      <c r="J25" s="158">
        <f t="shared" si="11"/>
        <v>0</v>
      </c>
      <c r="K25" s="158">
        <f t="shared" si="11"/>
        <v>0</v>
      </c>
      <c r="L25" s="158">
        <f t="shared" si="11"/>
        <v>0</v>
      </c>
      <c r="M25" s="158">
        <f t="shared" si="11"/>
        <v>0</v>
      </c>
      <c r="N25" s="158">
        <f t="shared" si="11"/>
        <v>0</v>
      </c>
      <c r="O25" s="158">
        <f t="shared" si="11"/>
        <v>0</v>
      </c>
      <c r="P25" s="158">
        <f t="shared" si="11"/>
        <v>0</v>
      </c>
      <c r="Q25" s="158">
        <f t="shared" si="11"/>
        <v>0</v>
      </c>
      <c r="R25" s="158">
        <f t="shared" si="11"/>
        <v>0</v>
      </c>
      <c r="S25" s="158">
        <f t="shared" si="11"/>
        <v>0</v>
      </c>
      <c r="T25" s="68">
        <f>SUM(E25:S25)</f>
        <v>100</v>
      </c>
      <c r="U25" s="66" t="str">
        <f>$B$23&amp;A25</f>
        <v>009004</v>
      </c>
      <c r="V25" s="59">
        <f>IF(AND(T25&lt;&gt;0,T25&lt;&gt;100),"ATTENZIONE: IL TOTALE DEVE ESSERE =100","")</f>
      </c>
      <c r="W25" s="21"/>
      <c r="AA25" s="124"/>
      <c r="AB25" s="124"/>
      <c r="AC25" s="86">
        <v>100</v>
      </c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68">
        <f>SUM(AC25:AQ25)</f>
        <v>100</v>
      </c>
      <c r="AS25" s="66" t="str">
        <f>$B$23&amp;A25</f>
        <v>009004</v>
      </c>
      <c r="AT25" s="59">
        <f>IF(AND(AR25&lt;&gt;0,AR25&lt;&gt;100),"ATTENZIONE: IL TOTALE DEVE ESSERE =100","")</f>
      </c>
    </row>
    <row r="26" spans="1:46" s="6" customFormat="1" ht="33">
      <c r="A26" s="168" t="s">
        <v>35</v>
      </c>
      <c r="B26" s="29" t="s">
        <v>152</v>
      </c>
      <c r="C26" s="125"/>
      <c r="D26" s="125"/>
      <c r="E26" s="158">
        <f t="shared" si="11"/>
        <v>0</v>
      </c>
      <c r="F26" s="158">
        <f t="shared" si="11"/>
        <v>0</v>
      </c>
      <c r="G26" s="158">
        <f t="shared" si="11"/>
        <v>0</v>
      </c>
      <c r="H26" s="158">
        <f t="shared" si="11"/>
        <v>0</v>
      </c>
      <c r="I26" s="158">
        <f t="shared" si="11"/>
        <v>0</v>
      </c>
      <c r="J26" s="158">
        <f t="shared" si="11"/>
        <v>0</v>
      </c>
      <c r="K26" s="158">
        <f t="shared" si="11"/>
        <v>0</v>
      </c>
      <c r="L26" s="158">
        <f t="shared" si="11"/>
        <v>0</v>
      </c>
      <c r="M26" s="158">
        <f t="shared" si="11"/>
        <v>0</v>
      </c>
      <c r="N26" s="158">
        <f t="shared" si="11"/>
        <v>0</v>
      </c>
      <c r="O26" s="158">
        <f t="shared" si="11"/>
        <v>0</v>
      </c>
      <c r="P26" s="158">
        <f t="shared" si="11"/>
        <v>0</v>
      </c>
      <c r="Q26" s="158">
        <f t="shared" si="11"/>
        <v>0</v>
      </c>
      <c r="R26" s="158">
        <f t="shared" si="11"/>
        <v>0</v>
      </c>
      <c r="S26" s="158">
        <f t="shared" si="11"/>
        <v>0</v>
      </c>
      <c r="T26" s="68">
        <f>SUM(E26:S26)</f>
        <v>0</v>
      </c>
      <c r="U26" s="66" t="str">
        <f>$B$23&amp;A26</f>
        <v>009002</v>
      </c>
      <c r="V26" s="59">
        <f>IF(AND(T26&lt;&gt;0,T26&lt;&gt;100),"ATTENZIONE: IL TOTALE DEVE ESSERE =100","")</f>
      </c>
      <c r="W26" s="14"/>
      <c r="AA26" s="125"/>
      <c r="AB26" s="125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68">
        <f>SUM(AC26:AQ26)</f>
        <v>0</v>
      </c>
      <c r="AS26" s="66" t="str">
        <f>$B$23&amp;A26</f>
        <v>009002</v>
      </c>
      <c r="AT26" s="59">
        <f>IF(AND(AR26&lt;&gt;0,AR26&lt;&gt;100),"ATTENZIONE: IL TOTALE DEVE ESSERE =100","")</f>
      </c>
    </row>
    <row r="27" spans="1:46" s="6" customFormat="1" ht="24.75">
      <c r="A27" s="168" t="s">
        <v>36</v>
      </c>
      <c r="B27" s="22" t="s">
        <v>153</v>
      </c>
      <c r="C27" s="125"/>
      <c r="D27" s="125"/>
      <c r="E27" s="158">
        <f t="shared" si="11"/>
        <v>100</v>
      </c>
      <c r="F27" s="158">
        <f t="shared" si="11"/>
        <v>0</v>
      </c>
      <c r="G27" s="158">
        <f t="shared" si="11"/>
        <v>0</v>
      </c>
      <c r="H27" s="158">
        <f t="shared" si="11"/>
        <v>0</v>
      </c>
      <c r="I27" s="158">
        <f t="shared" si="11"/>
        <v>0</v>
      </c>
      <c r="J27" s="158">
        <f t="shared" si="11"/>
        <v>0</v>
      </c>
      <c r="K27" s="158">
        <f t="shared" si="11"/>
        <v>0</v>
      </c>
      <c r="L27" s="158">
        <f t="shared" si="11"/>
        <v>0</v>
      </c>
      <c r="M27" s="158">
        <f t="shared" si="11"/>
        <v>0</v>
      </c>
      <c r="N27" s="158">
        <f t="shared" si="11"/>
        <v>0</v>
      </c>
      <c r="O27" s="158">
        <f t="shared" si="11"/>
        <v>0</v>
      </c>
      <c r="P27" s="158">
        <f t="shared" si="11"/>
        <v>0</v>
      </c>
      <c r="Q27" s="158">
        <f t="shared" si="11"/>
        <v>0</v>
      </c>
      <c r="R27" s="158">
        <f t="shared" si="11"/>
        <v>0</v>
      </c>
      <c r="S27" s="158">
        <f t="shared" si="11"/>
        <v>0</v>
      </c>
      <c r="T27" s="68">
        <f>SUM(E27:S27)</f>
        <v>100</v>
      </c>
      <c r="U27" s="66" t="str">
        <f>$B$23&amp;A27</f>
        <v>009003</v>
      </c>
      <c r="V27" s="59">
        <f>IF(AND(T27&lt;&gt;0,T27&lt;&gt;100),"ATTENZIONE: IL TOTALE DEVE ESSERE =100","")</f>
      </c>
      <c r="AA27" s="125"/>
      <c r="AB27" s="125"/>
      <c r="AC27" s="86">
        <v>100</v>
      </c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68">
        <f>SUM(AC27:AQ27)</f>
        <v>100</v>
      </c>
      <c r="AS27" s="66" t="str">
        <f>$B$23&amp;A27</f>
        <v>009003</v>
      </c>
      <c r="AT27" s="59">
        <f>IF(AND(AR27&lt;&gt;0,AR27&lt;&gt;100),"ATTENZIONE: IL TOTALE DEVE ESSERE =100","")</f>
      </c>
    </row>
    <row r="28" spans="1:90" s="64" customFormat="1" ht="27.75" customHeight="1">
      <c r="A28" s="92"/>
      <c r="B28" s="131" t="s">
        <v>43</v>
      </c>
      <c r="C28" s="173" t="s">
        <v>154</v>
      </c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6"/>
      <c r="U28" s="93"/>
      <c r="V28" s="93"/>
      <c r="W28" s="93"/>
      <c r="X28" s="93"/>
      <c r="Y28" s="93"/>
      <c r="Z28" s="93"/>
      <c r="AA28" s="173" t="s">
        <v>154</v>
      </c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6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</row>
    <row r="29" spans="1:46" s="3" customFormat="1" ht="27.75" customHeight="1">
      <c r="A29" s="67" t="s">
        <v>34</v>
      </c>
      <c r="B29" s="29" t="s">
        <v>155</v>
      </c>
      <c r="C29" s="124"/>
      <c r="D29" s="124"/>
      <c r="E29" s="158">
        <f aca="true" t="shared" si="12" ref="E29:S30">ROUND(AC29,0)</f>
        <v>0</v>
      </c>
      <c r="F29" s="158">
        <f t="shared" si="12"/>
        <v>0</v>
      </c>
      <c r="G29" s="158">
        <f t="shared" si="12"/>
        <v>0</v>
      </c>
      <c r="H29" s="158">
        <f t="shared" si="12"/>
        <v>0</v>
      </c>
      <c r="I29" s="158">
        <f t="shared" si="12"/>
        <v>0</v>
      </c>
      <c r="J29" s="158">
        <f t="shared" si="12"/>
        <v>0</v>
      </c>
      <c r="K29" s="158">
        <f t="shared" si="12"/>
        <v>0</v>
      </c>
      <c r="L29" s="158">
        <f t="shared" si="12"/>
        <v>100</v>
      </c>
      <c r="M29" s="158">
        <f t="shared" si="12"/>
        <v>0</v>
      </c>
      <c r="N29" s="158">
        <f t="shared" si="12"/>
        <v>0</v>
      </c>
      <c r="O29" s="158">
        <f t="shared" si="12"/>
        <v>0</v>
      </c>
      <c r="P29" s="158">
        <f t="shared" si="12"/>
        <v>0</v>
      </c>
      <c r="Q29" s="158">
        <f t="shared" si="12"/>
        <v>0</v>
      </c>
      <c r="R29" s="158">
        <f t="shared" si="12"/>
        <v>0</v>
      </c>
      <c r="S29" s="158">
        <f t="shared" si="12"/>
        <v>0</v>
      </c>
      <c r="T29" s="68">
        <f>SUM(E29:S29)</f>
        <v>100</v>
      </c>
      <c r="U29" s="66" t="str">
        <f>$B$28&amp;A29</f>
        <v>010001</v>
      </c>
      <c r="V29" s="59">
        <f>IF(AND(T29&lt;&gt;0,T29&lt;&gt;100),"ATTENZIONE: IL TOTALE DEVE ESSERE =100","")</f>
      </c>
      <c r="W29" s="21"/>
      <c r="AA29" s="124"/>
      <c r="AB29" s="124"/>
      <c r="AC29" s="86"/>
      <c r="AD29" s="86"/>
      <c r="AE29" s="86"/>
      <c r="AF29" s="86"/>
      <c r="AG29" s="86"/>
      <c r="AH29" s="86"/>
      <c r="AI29" s="86"/>
      <c r="AJ29" s="86">
        <v>100</v>
      </c>
      <c r="AK29" s="86"/>
      <c r="AL29" s="86"/>
      <c r="AM29" s="86"/>
      <c r="AN29" s="86"/>
      <c r="AO29" s="86"/>
      <c r="AP29" s="86"/>
      <c r="AQ29" s="86"/>
      <c r="AR29" s="68">
        <f>SUM(AC29:AQ29)</f>
        <v>100</v>
      </c>
      <c r="AS29" s="66" t="str">
        <f>$B$28&amp;A29</f>
        <v>010001</v>
      </c>
      <c r="AT29" s="59">
        <f>IF(AND(AR29&lt;&gt;0,AR29&lt;&gt;100),"ATTENZIONE: IL TOTALE DEVE ESSERE =100","")</f>
      </c>
    </row>
    <row r="30" spans="1:46" s="6" customFormat="1" ht="27.75" customHeight="1">
      <c r="A30" s="67" t="s">
        <v>35</v>
      </c>
      <c r="B30" s="29" t="s">
        <v>156</v>
      </c>
      <c r="C30" s="125"/>
      <c r="D30" s="125"/>
      <c r="E30" s="158">
        <f t="shared" si="12"/>
        <v>0</v>
      </c>
      <c r="F30" s="158">
        <f t="shared" si="12"/>
        <v>0</v>
      </c>
      <c r="G30" s="158">
        <f t="shared" si="12"/>
        <v>0</v>
      </c>
      <c r="H30" s="158">
        <f t="shared" si="12"/>
        <v>0</v>
      </c>
      <c r="I30" s="158">
        <f t="shared" si="12"/>
        <v>0</v>
      </c>
      <c r="J30" s="158">
        <f t="shared" si="12"/>
        <v>0</v>
      </c>
      <c r="K30" s="158">
        <f t="shared" si="12"/>
        <v>0</v>
      </c>
      <c r="L30" s="158">
        <f t="shared" si="12"/>
        <v>0</v>
      </c>
      <c r="M30" s="158">
        <f t="shared" si="12"/>
        <v>0</v>
      </c>
      <c r="N30" s="158">
        <f t="shared" si="12"/>
        <v>0</v>
      </c>
      <c r="O30" s="158">
        <f t="shared" si="12"/>
        <v>0</v>
      </c>
      <c r="P30" s="158">
        <f t="shared" si="12"/>
        <v>0</v>
      </c>
      <c r="Q30" s="158">
        <f t="shared" si="12"/>
        <v>0</v>
      </c>
      <c r="R30" s="158">
        <f t="shared" si="12"/>
        <v>0</v>
      </c>
      <c r="S30" s="158">
        <f t="shared" si="12"/>
        <v>0</v>
      </c>
      <c r="T30" s="68">
        <f>SUM(E30:S30)</f>
        <v>0</v>
      </c>
      <c r="U30" s="66" t="str">
        <f>$B$28&amp;A30</f>
        <v>010002</v>
      </c>
      <c r="V30" s="59">
        <f>IF(AND(T30&lt;&gt;0,T30&lt;&gt;100),"ATTENZIONE: IL TOTALE DEVE ESSERE =100","")</f>
      </c>
      <c r="W30" s="14"/>
      <c r="AA30" s="125"/>
      <c r="AB30" s="125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68">
        <f>SUM(AC30:AQ30)</f>
        <v>0</v>
      </c>
      <c r="AS30" s="66" t="str">
        <f>$B$28&amp;A30</f>
        <v>010002</v>
      </c>
      <c r="AT30" s="59">
        <f>IF(AND(AR30&lt;&gt;0,AR30&lt;&gt;100),"ATTENZIONE: IL TOTALE DEVE ESSERE =100","")</f>
      </c>
    </row>
    <row r="31" spans="1:90" s="64" customFormat="1" ht="33.75" customHeight="1">
      <c r="A31" s="92"/>
      <c r="B31" s="131" t="s">
        <v>44</v>
      </c>
      <c r="C31" s="173" t="s">
        <v>157</v>
      </c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4"/>
      <c r="U31" s="93"/>
      <c r="V31" s="93"/>
      <c r="W31" s="93"/>
      <c r="X31" s="93"/>
      <c r="Y31" s="93"/>
      <c r="Z31" s="93"/>
      <c r="AA31" s="173" t="s">
        <v>157</v>
      </c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4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</row>
    <row r="32" spans="1:46" s="3" customFormat="1" ht="27.75" customHeight="1">
      <c r="A32" s="67" t="s">
        <v>34</v>
      </c>
      <c r="B32" s="29" t="s">
        <v>158</v>
      </c>
      <c r="C32" s="124"/>
      <c r="D32" s="124"/>
      <c r="E32" s="158">
        <f aca="true" t="shared" si="13" ref="E32:S35">ROUND(AC32,0)</f>
        <v>100</v>
      </c>
      <c r="F32" s="158">
        <f t="shared" si="13"/>
        <v>0</v>
      </c>
      <c r="G32" s="158">
        <f t="shared" si="13"/>
        <v>0</v>
      </c>
      <c r="H32" s="158">
        <f t="shared" si="13"/>
        <v>0</v>
      </c>
      <c r="I32" s="158">
        <f t="shared" si="13"/>
        <v>0</v>
      </c>
      <c r="J32" s="158">
        <f t="shared" si="13"/>
        <v>0</v>
      </c>
      <c r="K32" s="158">
        <f t="shared" si="13"/>
        <v>0</v>
      </c>
      <c r="L32" s="158">
        <f t="shared" si="13"/>
        <v>0</v>
      </c>
      <c r="M32" s="158">
        <f t="shared" si="13"/>
        <v>0</v>
      </c>
      <c r="N32" s="158">
        <f t="shared" si="13"/>
        <v>0</v>
      </c>
      <c r="O32" s="158">
        <f t="shared" si="13"/>
        <v>0</v>
      </c>
      <c r="P32" s="158">
        <f t="shared" si="13"/>
        <v>0</v>
      </c>
      <c r="Q32" s="158">
        <f t="shared" si="13"/>
        <v>0</v>
      </c>
      <c r="R32" s="158">
        <f t="shared" si="13"/>
        <v>0</v>
      </c>
      <c r="S32" s="158">
        <f t="shared" si="13"/>
        <v>0</v>
      </c>
      <c r="T32" s="68">
        <f>SUM(E32:S32)</f>
        <v>100</v>
      </c>
      <c r="U32" s="66" t="str">
        <f>$B$31&amp;A32</f>
        <v>011001</v>
      </c>
      <c r="V32" s="59">
        <f>IF(AND(T32&lt;&gt;0,T32&lt;&gt;100),"ATTENZIONE: IL TOTALE DEVE ESSERE =100","")</f>
      </c>
      <c r="W32" s="21"/>
      <c r="AA32" s="124"/>
      <c r="AB32" s="124"/>
      <c r="AC32" s="86">
        <v>100</v>
      </c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68">
        <f>SUM(AC32:AQ32)</f>
        <v>100</v>
      </c>
      <c r="AS32" s="66" t="str">
        <f>$B$31&amp;A32</f>
        <v>011001</v>
      </c>
      <c r="AT32" s="59">
        <f>IF(AND(AR32&lt;&gt;0,AR32&lt;&gt;100),"ATTENZIONE: IL TOTALE DEVE ESSERE =100","")</f>
      </c>
    </row>
    <row r="33" spans="1:46" s="6" customFormat="1" ht="27.75" customHeight="1">
      <c r="A33" s="67" t="s">
        <v>35</v>
      </c>
      <c r="B33" s="29" t="s">
        <v>159</v>
      </c>
      <c r="C33" s="125"/>
      <c r="D33" s="125"/>
      <c r="E33" s="158">
        <f t="shared" si="13"/>
        <v>10</v>
      </c>
      <c r="F33" s="158">
        <f t="shared" si="13"/>
        <v>90</v>
      </c>
      <c r="G33" s="158">
        <f t="shared" si="13"/>
        <v>0</v>
      </c>
      <c r="H33" s="158">
        <f t="shared" si="13"/>
        <v>0</v>
      </c>
      <c r="I33" s="158">
        <f t="shared" si="13"/>
        <v>0</v>
      </c>
      <c r="J33" s="158">
        <f t="shared" si="13"/>
        <v>0</v>
      </c>
      <c r="K33" s="158">
        <f t="shared" si="13"/>
        <v>0</v>
      </c>
      <c r="L33" s="158">
        <f t="shared" si="13"/>
        <v>0</v>
      </c>
      <c r="M33" s="158">
        <f t="shared" si="13"/>
        <v>0</v>
      </c>
      <c r="N33" s="158">
        <f t="shared" si="13"/>
        <v>0</v>
      </c>
      <c r="O33" s="158">
        <f t="shared" si="13"/>
        <v>0</v>
      </c>
      <c r="P33" s="158">
        <f t="shared" si="13"/>
        <v>0</v>
      </c>
      <c r="Q33" s="158">
        <f t="shared" si="13"/>
        <v>0</v>
      </c>
      <c r="R33" s="158">
        <f t="shared" si="13"/>
        <v>0</v>
      </c>
      <c r="S33" s="158">
        <f t="shared" si="13"/>
        <v>0</v>
      </c>
      <c r="T33" s="68">
        <f>SUM(E33:S33)</f>
        <v>100</v>
      </c>
      <c r="U33" s="66" t="str">
        <f>$B$31&amp;A33</f>
        <v>011002</v>
      </c>
      <c r="V33" s="59">
        <f>IF(AND(T33&lt;&gt;0,T33&lt;&gt;100),"ATTENZIONE: IL TOTALE DEVE ESSERE =100","")</f>
      </c>
      <c r="W33" s="14"/>
      <c r="AA33" s="125"/>
      <c r="AB33" s="125"/>
      <c r="AC33" s="86">
        <v>10</v>
      </c>
      <c r="AD33" s="86">
        <v>90</v>
      </c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68">
        <f>SUM(AC33:AQ33)</f>
        <v>100</v>
      </c>
      <c r="AS33" s="66" t="str">
        <f>$B$31&amp;A33</f>
        <v>011002</v>
      </c>
      <c r="AT33" s="59">
        <f>IF(AND(AR33&lt;&gt;0,AR33&lt;&gt;100),"ATTENZIONE: IL TOTALE DEVE ESSERE =100","")</f>
      </c>
    </row>
    <row r="34" spans="1:46" s="6" customFormat="1" ht="27.75" customHeight="1">
      <c r="A34" s="69" t="s">
        <v>36</v>
      </c>
      <c r="B34" s="22" t="s">
        <v>160</v>
      </c>
      <c r="C34" s="125"/>
      <c r="D34" s="125"/>
      <c r="E34" s="158">
        <f t="shared" si="13"/>
        <v>100</v>
      </c>
      <c r="F34" s="158">
        <f t="shared" si="13"/>
        <v>0</v>
      </c>
      <c r="G34" s="158">
        <f t="shared" si="13"/>
        <v>0</v>
      </c>
      <c r="H34" s="158">
        <f t="shared" si="13"/>
        <v>0</v>
      </c>
      <c r="I34" s="158">
        <f t="shared" si="13"/>
        <v>0</v>
      </c>
      <c r="J34" s="158">
        <f t="shared" si="13"/>
        <v>0</v>
      </c>
      <c r="K34" s="158">
        <f t="shared" si="13"/>
        <v>0</v>
      </c>
      <c r="L34" s="158">
        <f t="shared" si="13"/>
        <v>0</v>
      </c>
      <c r="M34" s="158">
        <f t="shared" si="13"/>
        <v>0</v>
      </c>
      <c r="N34" s="158">
        <f t="shared" si="13"/>
        <v>0</v>
      </c>
      <c r="O34" s="158">
        <f t="shared" si="13"/>
        <v>0</v>
      </c>
      <c r="P34" s="158">
        <f t="shared" si="13"/>
        <v>0</v>
      </c>
      <c r="Q34" s="158">
        <f t="shared" si="13"/>
        <v>0</v>
      </c>
      <c r="R34" s="158">
        <f t="shared" si="13"/>
        <v>0</v>
      </c>
      <c r="S34" s="158">
        <f t="shared" si="13"/>
        <v>0</v>
      </c>
      <c r="T34" s="68">
        <f>SUM(E34:S34)</f>
        <v>100</v>
      </c>
      <c r="U34" s="66" t="str">
        <f>$B$31&amp;A34</f>
        <v>011003</v>
      </c>
      <c r="V34" s="59">
        <f>IF(AND(T34&lt;&gt;0,T34&lt;&gt;100),"ATTENZIONE: IL TOTALE DEVE ESSERE =100","")</f>
      </c>
      <c r="AA34" s="125"/>
      <c r="AB34" s="125"/>
      <c r="AC34" s="86">
        <v>100</v>
      </c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68">
        <f>SUM(AC34:AQ34)</f>
        <v>100</v>
      </c>
      <c r="AS34" s="66" t="str">
        <f>$B$31&amp;A34</f>
        <v>011003</v>
      </c>
      <c r="AT34" s="59">
        <f>IF(AND(AR34&lt;&gt;0,AR34&lt;&gt;100),"ATTENZIONE: IL TOTALE DEVE ESSERE =100","")</f>
      </c>
    </row>
    <row r="35" spans="1:46" s="6" customFormat="1" ht="27.75" customHeight="1">
      <c r="A35" s="69" t="s">
        <v>37</v>
      </c>
      <c r="B35" s="22" t="s">
        <v>161</v>
      </c>
      <c r="C35" s="125"/>
      <c r="D35" s="125"/>
      <c r="E35" s="158">
        <f t="shared" si="13"/>
        <v>0</v>
      </c>
      <c r="F35" s="158">
        <f t="shared" si="13"/>
        <v>0</v>
      </c>
      <c r="G35" s="158">
        <f t="shared" si="13"/>
        <v>0</v>
      </c>
      <c r="H35" s="158">
        <f t="shared" si="13"/>
        <v>0</v>
      </c>
      <c r="I35" s="158">
        <f t="shared" si="13"/>
        <v>0</v>
      </c>
      <c r="J35" s="158">
        <f t="shared" si="13"/>
        <v>0</v>
      </c>
      <c r="K35" s="158">
        <f t="shared" si="13"/>
        <v>0</v>
      </c>
      <c r="L35" s="158">
        <f t="shared" si="13"/>
        <v>0</v>
      </c>
      <c r="M35" s="158">
        <f t="shared" si="13"/>
        <v>0</v>
      </c>
      <c r="N35" s="158">
        <f t="shared" si="13"/>
        <v>0</v>
      </c>
      <c r="O35" s="158">
        <f t="shared" si="13"/>
        <v>0</v>
      </c>
      <c r="P35" s="158">
        <f t="shared" si="13"/>
        <v>0</v>
      </c>
      <c r="Q35" s="158">
        <f t="shared" si="13"/>
        <v>0</v>
      </c>
      <c r="R35" s="158">
        <f t="shared" si="13"/>
        <v>0</v>
      </c>
      <c r="S35" s="158">
        <f t="shared" si="13"/>
        <v>0</v>
      </c>
      <c r="T35" s="68">
        <f>SUM(E35:S35)</f>
        <v>0</v>
      </c>
      <c r="U35" s="66" t="str">
        <f>$B$31&amp;A35</f>
        <v>011004</v>
      </c>
      <c r="V35" s="59">
        <f>IF(AND(T35&lt;&gt;0,T35&lt;&gt;100),"ATTENZIONE: IL TOTALE DEVE ESSERE =100","")</f>
      </c>
      <c r="AA35" s="125"/>
      <c r="AB35" s="125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68">
        <f>SUM(AC35:AQ35)</f>
        <v>0</v>
      </c>
      <c r="AS35" s="66" t="str">
        <f>$B$31&amp;A35</f>
        <v>011004</v>
      </c>
      <c r="AT35" s="59">
        <f>IF(AND(AR35&lt;&gt;0,AR35&lt;&gt;100),"ATTENZIONE: IL TOTALE DEVE ESSERE =100","")</f>
      </c>
    </row>
    <row r="36" spans="1:90" s="64" customFormat="1" ht="27.75" customHeight="1">
      <c r="A36" s="92"/>
      <c r="B36" s="131" t="s">
        <v>45</v>
      </c>
      <c r="C36" s="175" t="s">
        <v>162</v>
      </c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6"/>
      <c r="U36" s="93"/>
      <c r="V36" s="93"/>
      <c r="W36" s="93"/>
      <c r="X36" s="93"/>
      <c r="Y36" s="93"/>
      <c r="Z36" s="93"/>
      <c r="AA36" s="175" t="s">
        <v>162</v>
      </c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6"/>
      <c r="AS36" s="66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</row>
    <row r="37" spans="1:46" s="3" customFormat="1" ht="27.75" customHeight="1">
      <c r="A37" s="67" t="s">
        <v>34</v>
      </c>
      <c r="B37" s="29" t="s">
        <v>262</v>
      </c>
      <c r="C37" s="124"/>
      <c r="D37" s="124"/>
      <c r="E37" s="158">
        <f aca="true" t="shared" si="14" ref="E37:S40">ROUND(AC37,0)</f>
        <v>50</v>
      </c>
      <c r="F37" s="158">
        <f t="shared" si="14"/>
        <v>0</v>
      </c>
      <c r="G37" s="158">
        <f t="shared" si="14"/>
        <v>0</v>
      </c>
      <c r="H37" s="158">
        <f t="shared" si="14"/>
        <v>0</v>
      </c>
      <c r="I37" s="158">
        <f t="shared" si="14"/>
        <v>0</v>
      </c>
      <c r="J37" s="158">
        <f t="shared" si="14"/>
        <v>0</v>
      </c>
      <c r="K37" s="158">
        <f t="shared" si="14"/>
        <v>0</v>
      </c>
      <c r="L37" s="158">
        <f t="shared" si="14"/>
        <v>0</v>
      </c>
      <c r="M37" s="158">
        <f t="shared" si="14"/>
        <v>0</v>
      </c>
      <c r="N37" s="158">
        <f t="shared" si="14"/>
        <v>50</v>
      </c>
      <c r="O37" s="158">
        <f t="shared" si="14"/>
        <v>0</v>
      </c>
      <c r="P37" s="158">
        <f t="shared" si="14"/>
        <v>0</v>
      </c>
      <c r="Q37" s="158">
        <f t="shared" si="14"/>
        <v>0</v>
      </c>
      <c r="R37" s="158">
        <f t="shared" si="14"/>
        <v>0</v>
      </c>
      <c r="S37" s="158">
        <f t="shared" si="14"/>
        <v>0</v>
      </c>
      <c r="T37" s="68">
        <f aca="true" t="shared" si="15" ref="T37:T42">SUM(E37:S37)</f>
        <v>100</v>
      </c>
      <c r="U37" s="66" t="str">
        <f aca="true" t="shared" si="16" ref="U37:U42">$B$36&amp;A37</f>
        <v>012001</v>
      </c>
      <c r="V37" s="59">
        <f aca="true" t="shared" si="17" ref="V37:V42">IF(AND(T37&lt;&gt;0,T37&lt;&gt;100),"ATTENZIONE: IL TOTALE DEVE ESSERE =100","")</f>
      </c>
      <c r="W37" s="21"/>
      <c r="AA37" s="124"/>
      <c r="AB37" s="124"/>
      <c r="AC37" s="86">
        <v>50</v>
      </c>
      <c r="AD37" s="86"/>
      <c r="AE37" s="86"/>
      <c r="AF37" s="86"/>
      <c r="AG37" s="86"/>
      <c r="AH37" s="86"/>
      <c r="AI37" s="86"/>
      <c r="AJ37" s="86"/>
      <c r="AK37" s="86"/>
      <c r="AL37" s="86">
        <v>50</v>
      </c>
      <c r="AM37" s="86"/>
      <c r="AN37" s="86"/>
      <c r="AO37" s="86"/>
      <c r="AP37" s="86"/>
      <c r="AQ37" s="86"/>
      <c r="AR37" s="68">
        <f aca="true" t="shared" si="18" ref="AR37:AR42">SUM(AC37:AQ37)</f>
        <v>100</v>
      </c>
      <c r="AS37" s="66" t="str">
        <f aca="true" t="shared" si="19" ref="AS37:AS42">$B$36&amp;A37</f>
        <v>012001</v>
      </c>
      <c r="AT37" s="59">
        <f aca="true" t="shared" si="20" ref="AT37:AT42">IF(AND(AR37&lt;&gt;0,AR37&lt;&gt;100),"ATTENZIONE: IL TOTALE DEVE ESSERE =100","")</f>
      </c>
    </row>
    <row r="38" spans="1:46" s="6" customFormat="1" ht="27.75" customHeight="1">
      <c r="A38" s="67" t="s">
        <v>35</v>
      </c>
      <c r="B38" s="29" t="s">
        <v>163</v>
      </c>
      <c r="C38" s="125"/>
      <c r="D38" s="125"/>
      <c r="E38" s="158">
        <f t="shared" si="14"/>
        <v>50</v>
      </c>
      <c r="F38" s="158">
        <f t="shared" si="14"/>
        <v>0</v>
      </c>
      <c r="G38" s="158">
        <f t="shared" si="14"/>
        <v>0</v>
      </c>
      <c r="H38" s="158">
        <f t="shared" si="14"/>
        <v>0</v>
      </c>
      <c r="I38" s="158">
        <f t="shared" si="14"/>
        <v>0</v>
      </c>
      <c r="J38" s="158">
        <f t="shared" si="14"/>
        <v>0</v>
      </c>
      <c r="K38" s="158">
        <f t="shared" si="14"/>
        <v>0</v>
      </c>
      <c r="L38" s="158">
        <f t="shared" si="14"/>
        <v>0</v>
      </c>
      <c r="M38" s="158">
        <f t="shared" si="14"/>
        <v>0</v>
      </c>
      <c r="N38" s="158">
        <f t="shared" si="14"/>
        <v>50</v>
      </c>
      <c r="O38" s="158">
        <f t="shared" si="14"/>
        <v>0</v>
      </c>
      <c r="P38" s="158">
        <f t="shared" si="14"/>
        <v>0</v>
      </c>
      <c r="Q38" s="158">
        <f t="shared" si="14"/>
        <v>0</v>
      </c>
      <c r="R38" s="158">
        <f t="shared" si="14"/>
        <v>0</v>
      </c>
      <c r="S38" s="158">
        <f t="shared" si="14"/>
        <v>0</v>
      </c>
      <c r="T38" s="68">
        <f t="shared" si="15"/>
        <v>100</v>
      </c>
      <c r="U38" s="66" t="str">
        <f t="shared" si="16"/>
        <v>012002</v>
      </c>
      <c r="V38" s="59">
        <f t="shared" si="17"/>
      </c>
      <c r="W38" s="14"/>
      <c r="AA38" s="125"/>
      <c r="AB38" s="125"/>
      <c r="AC38" s="86">
        <v>50</v>
      </c>
      <c r="AD38" s="86"/>
      <c r="AE38" s="86"/>
      <c r="AF38" s="86"/>
      <c r="AG38" s="86"/>
      <c r="AH38" s="86"/>
      <c r="AI38" s="86"/>
      <c r="AJ38" s="86"/>
      <c r="AK38" s="86"/>
      <c r="AL38" s="86">
        <v>50</v>
      </c>
      <c r="AM38" s="86"/>
      <c r="AN38" s="86"/>
      <c r="AO38" s="86"/>
      <c r="AP38" s="86"/>
      <c r="AQ38" s="86"/>
      <c r="AR38" s="68">
        <f t="shared" si="18"/>
        <v>100</v>
      </c>
      <c r="AS38" s="66" t="str">
        <f t="shared" si="19"/>
        <v>012002</v>
      </c>
      <c r="AT38" s="59">
        <f t="shared" si="20"/>
      </c>
    </row>
    <row r="39" spans="1:46" s="6" customFormat="1" ht="27.75" customHeight="1">
      <c r="A39" s="67" t="s">
        <v>36</v>
      </c>
      <c r="B39" s="22" t="s">
        <v>164</v>
      </c>
      <c r="C39" s="125"/>
      <c r="D39" s="125"/>
      <c r="E39" s="158">
        <f t="shared" si="14"/>
        <v>50</v>
      </c>
      <c r="F39" s="158">
        <f t="shared" si="14"/>
        <v>0</v>
      </c>
      <c r="G39" s="158">
        <f t="shared" si="14"/>
        <v>0</v>
      </c>
      <c r="H39" s="158">
        <f t="shared" si="14"/>
        <v>0</v>
      </c>
      <c r="I39" s="158">
        <f t="shared" si="14"/>
        <v>0</v>
      </c>
      <c r="J39" s="158">
        <f t="shared" si="14"/>
        <v>0</v>
      </c>
      <c r="K39" s="158">
        <f t="shared" si="14"/>
        <v>0</v>
      </c>
      <c r="L39" s="158">
        <f t="shared" si="14"/>
        <v>0</v>
      </c>
      <c r="M39" s="158">
        <f t="shared" si="14"/>
        <v>0</v>
      </c>
      <c r="N39" s="158">
        <f t="shared" si="14"/>
        <v>50</v>
      </c>
      <c r="O39" s="158">
        <f t="shared" si="14"/>
        <v>0</v>
      </c>
      <c r="P39" s="158">
        <f t="shared" si="14"/>
        <v>0</v>
      </c>
      <c r="Q39" s="158">
        <f t="shared" si="14"/>
        <v>0</v>
      </c>
      <c r="R39" s="158">
        <f t="shared" si="14"/>
        <v>0</v>
      </c>
      <c r="S39" s="158">
        <f t="shared" si="14"/>
        <v>0</v>
      </c>
      <c r="T39" s="68">
        <f t="shared" si="15"/>
        <v>100</v>
      </c>
      <c r="U39" s="66" t="str">
        <f t="shared" si="16"/>
        <v>012003</v>
      </c>
      <c r="V39" s="59">
        <f t="shared" si="17"/>
      </c>
      <c r="AA39" s="125"/>
      <c r="AB39" s="125"/>
      <c r="AC39" s="86">
        <v>50</v>
      </c>
      <c r="AD39" s="86"/>
      <c r="AE39" s="86"/>
      <c r="AF39" s="86"/>
      <c r="AG39" s="86"/>
      <c r="AH39" s="86"/>
      <c r="AI39" s="86"/>
      <c r="AJ39" s="86"/>
      <c r="AK39" s="86"/>
      <c r="AL39" s="86">
        <v>50</v>
      </c>
      <c r="AM39" s="86"/>
      <c r="AN39" s="86"/>
      <c r="AO39" s="86"/>
      <c r="AP39" s="86"/>
      <c r="AQ39" s="86"/>
      <c r="AR39" s="68">
        <f t="shared" si="18"/>
        <v>100</v>
      </c>
      <c r="AS39" s="66" t="str">
        <f t="shared" si="19"/>
        <v>012003</v>
      </c>
      <c r="AT39" s="59">
        <f t="shared" si="20"/>
      </c>
    </row>
    <row r="40" spans="1:46" s="6" customFormat="1" ht="27.75" customHeight="1">
      <c r="A40" s="67" t="s">
        <v>37</v>
      </c>
      <c r="B40" s="22" t="s">
        <v>165</v>
      </c>
      <c r="C40" s="125"/>
      <c r="D40" s="125"/>
      <c r="E40" s="158">
        <f t="shared" si="14"/>
        <v>50</v>
      </c>
      <c r="F40" s="158">
        <f t="shared" si="14"/>
        <v>0</v>
      </c>
      <c r="G40" s="158">
        <f t="shared" si="14"/>
        <v>0</v>
      </c>
      <c r="H40" s="158">
        <f t="shared" si="14"/>
        <v>0</v>
      </c>
      <c r="I40" s="158">
        <f t="shared" si="14"/>
        <v>0</v>
      </c>
      <c r="J40" s="158">
        <f t="shared" si="14"/>
        <v>0</v>
      </c>
      <c r="K40" s="158">
        <f t="shared" si="14"/>
        <v>0</v>
      </c>
      <c r="L40" s="158">
        <f t="shared" si="14"/>
        <v>0</v>
      </c>
      <c r="M40" s="158">
        <f t="shared" si="14"/>
        <v>0</v>
      </c>
      <c r="N40" s="158">
        <f t="shared" si="14"/>
        <v>50</v>
      </c>
      <c r="O40" s="158">
        <f t="shared" si="14"/>
        <v>0</v>
      </c>
      <c r="P40" s="158">
        <f t="shared" si="14"/>
        <v>0</v>
      </c>
      <c r="Q40" s="158">
        <f t="shared" si="14"/>
        <v>0</v>
      </c>
      <c r="R40" s="158">
        <f t="shared" si="14"/>
        <v>0</v>
      </c>
      <c r="S40" s="158">
        <f t="shared" si="14"/>
        <v>0</v>
      </c>
      <c r="T40" s="68">
        <f t="shared" si="15"/>
        <v>100</v>
      </c>
      <c r="U40" s="66" t="str">
        <f t="shared" si="16"/>
        <v>012004</v>
      </c>
      <c r="V40" s="59">
        <f t="shared" si="17"/>
      </c>
      <c r="AA40" s="125"/>
      <c r="AB40" s="125"/>
      <c r="AC40" s="86">
        <v>50</v>
      </c>
      <c r="AD40" s="86"/>
      <c r="AE40" s="86"/>
      <c r="AF40" s="86"/>
      <c r="AG40" s="86"/>
      <c r="AH40" s="86"/>
      <c r="AI40" s="86"/>
      <c r="AJ40" s="86"/>
      <c r="AK40" s="86"/>
      <c r="AL40" s="86">
        <v>50</v>
      </c>
      <c r="AM40" s="86"/>
      <c r="AN40" s="86"/>
      <c r="AO40" s="86"/>
      <c r="AP40" s="86"/>
      <c r="AQ40" s="86"/>
      <c r="AR40" s="68">
        <f t="shared" si="18"/>
        <v>100</v>
      </c>
      <c r="AS40" s="66" t="str">
        <f t="shared" si="19"/>
        <v>012004</v>
      </c>
      <c r="AT40" s="59">
        <f t="shared" si="20"/>
      </c>
    </row>
    <row r="41" spans="1:46" s="6" customFormat="1" ht="27.75" customHeight="1">
      <c r="A41" s="67" t="s">
        <v>38</v>
      </c>
      <c r="B41" s="22" t="s">
        <v>166</v>
      </c>
      <c r="C41" s="125"/>
      <c r="D41" s="125"/>
      <c r="E41" s="158">
        <f aca="true" t="shared" si="21" ref="E41:S42">ROUND(AC41,0)</f>
        <v>0</v>
      </c>
      <c r="F41" s="158">
        <f t="shared" si="21"/>
        <v>0</v>
      </c>
      <c r="G41" s="158">
        <f t="shared" si="21"/>
        <v>0</v>
      </c>
      <c r="H41" s="158">
        <f t="shared" si="21"/>
        <v>0</v>
      </c>
      <c r="I41" s="158">
        <f t="shared" si="21"/>
        <v>0</v>
      </c>
      <c r="J41" s="158">
        <f t="shared" si="21"/>
        <v>0</v>
      </c>
      <c r="K41" s="158">
        <f t="shared" si="21"/>
        <v>0</v>
      </c>
      <c r="L41" s="158">
        <f t="shared" si="21"/>
        <v>0</v>
      </c>
      <c r="M41" s="158">
        <f t="shared" si="21"/>
        <v>0</v>
      </c>
      <c r="N41" s="158">
        <f t="shared" si="21"/>
        <v>0</v>
      </c>
      <c r="O41" s="158">
        <f t="shared" si="21"/>
        <v>0</v>
      </c>
      <c r="P41" s="158">
        <f t="shared" si="21"/>
        <v>0</v>
      </c>
      <c r="Q41" s="158">
        <f t="shared" si="21"/>
        <v>0</v>
      </c>
      <c r="R41" s="158">
        <f t="shared" si="21"/>
        <v>0</v>
      </c>
      <c r="S41" s="158">
        <f t="shared" si="21"/>
        <v>0</v>
      </c>
      <c r="T41" s="68">
        <f t="shared" si="15"/>
        <v>0</v>
      </c>
      <c r="U41" s="66" t="str">
        <f t="shared" si="16"/>
        <v>012005</v>
      </c>
      <c r="V41" s="59">
        <f t="shared" si="17"/>
      </c>
      <c r="AA41" s="125"/>
      <c r="AB41" s="125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68">
        <f t="shared" si="18"/>
        <v>0</v>
      </c>
      <c r="AS41" s="66" t="str">
        <f t="shared" si="19"/>
        <v>012005</v>
      </c>
      <c r="AT41" s="59">
        <f t="shared" si="20"/>
      </c>
    </row>
    <row r="42" spans="1:46" s="6" customFormat="1" ht="27.75" customHeight="1">
      <c r="A42" s="67" t="s">
        <v>39</v>
      </c>
      <c r="B42" s="22" t="s">
        <v>245</v>
      </c>
      <c r="C42" s="125"/>
      <c r="D42" s="125"/>
      <c r="E42" s="158">
        <f t="shared" si="21"/>
        <v>100</v>
      </c>
      <c r="F42" s="158">
        <f t="shared" si="21"/>
        <v>0</v>
      </c>
      <c r="G42" s="158">
        <f t="shared" si="21"/>
        <v>0</v>
      </c>
      <c r="H42" s="158">
        <f t="shared" si="21"/>
        <v>0</v>
      </c>
      <c r="I42" s="158">
        <f t="shared" si="21"/>
        <v>0</v>
      </c>
      <c r="J42" s="158">
        <f t="shared" si="21"/>
        <v>0</v>
      </c>
      <c r="K42" s="158">
        <f t="shared" si="21"/>
        <v>0</v>
      </c>
      <c r="L42" s="158">
        <f t="shared" si="21"/>
        <v>0</v>
      </c>
      <c r="M42" s="158">
        <f t="shared" si="21"/>
        <v>0</v>
      </c>
      <c r="N42" s="158">
        <f t="shared" si="21"/>
        <v>0</v>
      </c>
      <c r="O42" s="158">
        <f t="shared" si="21"/>
        <v>0</v>
      </c>
      <c r="P42" s="158">
        <f t="shared" si="21"/>
        <v>0</v>
      </c>
      <c r="Q42" s="158">
        <f t="shared" si="21"/>
        <v>0</v>
      </c>
      <c r="R42" s="158">
        <f t="shared" si="21"/>
        <v>0</v>
      </c>
      <c r="S42" s="158">
        <f t="shared" si="21"/>
        <v>0</v>
      </c>
      <c r="T42" s="68">
        <f t="shared" si="15"/>
        <v>100</v>
      </c>
      <c r="U42" s="66" t="str">
        <f t="shared" si="16"/>
        <v>012006</v>
      </c>
      <c r="V42" s="59">
        <f t="shared" si="17"/>
      </c>
      <c r="AA42" s="125"/>
      <c r="AB42" s="125"/>
      <c r="AC42" s="86">
        <v>100</v>
      </c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68">
        <f t="shared" si="18"/>
        <v>100</v>
      </c>
      <c r="AS42" s="66" t="str">
        <f t="shared" si="19"/>
        <v>012006</v>
      </c>
      <c r="AT42" s="59">
        <f t="shared" si="20"/>
      </c>
    </row>
    <row r="43" spans="1:90" s="64" customFormat="1" ht="33.75" customHeight="1">
      <c r="A43" s="92"/>
      <c r="B43" s="131" t="s">
        <v>46</v>
      </c>
      <c r="C43" s="173" t="s">
        <v>167</v>
      </c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4"/>
      <c r="U43" s="93"/>
      <c r="V43" s="93"/>
      <c r="W43" s="93"/>
      <c r="X43" s="93"/>
      <c r="Y43" s="93"/>
      <c r="Z43" s="93"/>
      <c r="AA43" s="173" t="s">
        <v>167</v>
      </c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4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</row>
    <row r="44" spans="1:46" s="3" customFormat="1" ht="27.75" customHeight="1">
      <c r="A44" s="67" t="s">
        <v>34</v>
      </c>
      <c r="B44" s="29" t="s">
        <v>168</v>
      </c>
      <c r="C44" s="124"/>
      <c r="D44" s="124"/>
      <c r="E44" s="158">
        <f aca="true" t="shared" si="22" ref="E44:S49">ROUND(AC44,0)</f>
        <v>10</v>
      </c>
      <c r="F44" s="158">
        <f t="shared" si="22"/>
        <v>0</v>
      </c>
      <c r="G44" s="158">
        <f t="shared" si="22"/>
        <v>0</v>
      </c>
      <c r="H44" s="158">
        <f t="shared" si="22"/>
        <v>0</v>
      </c>
      <c r="I44" s="158">
        <f t="shared" si="22"/>
        <v>0</v>
      </c>
      <c r="J44" s="158">
        <f t="shared" si="22"/>
        <v>0</v>
      </c>
      <c r="K44" s="158">
        <f t="shared" si="22"/>
        <v>0</v>
      </c>
      <c r="L44" s="158">
        <f t="shared" si="22"/>
        <v>90</v>
      </c>
      <c r="M44" s="158">
        <f t="shared" si="22"/>
        <v>0</v>
      </c>
      <c r="N44" s="158">
        <f t="shared" si="22"/>
        <v>0</v>
      </c>
      <c r="O44" s="158">
        <f t="shared" si="22"/>
        <v>0</v>
      </c>
      <c r="P44" s="158">
        <f t="shared" si="22"/>
        <v>0</v>
      </c>
      <c r="Q44" s="158">
        <f t="shared" si="22"/>
        <v>0</v>
      </c>
      <c r="R44" s="158">
        <f t="shared" si="22"/>
        <v>0</v>
      </c>
      <c r="S44" s="158">
        <f t="shared" si="22"/>
        <v>0</v>
      </c>
      <c r="T44" s="68">
        <f aca="true" t="shared" si="23" ref="T44:T49">SUM(E44:S44)</f>
        <v>100</v>
      </c>
      <c r="U44" s="66" t="str">
        <f aca="true" t="shared" si="24" ref="U44:U49">$B$43&amp;A44</f>
        <v>013001</v>
      </c>
      <c r="V44" s="59">
        <f aca="true" t="shared" si="25" ref="V44:V49">IF(AND(T44&lt;&gt;0,T44&lt;&gt;100),"ATTENZIONE: IL TOTALE DEVE ESSERE =100","")</f>
      </c>
      <c r="W44" s="21"/>
      <c r="AA44" s="124"/>
      <c r="AB44" s="124"/>
      <c r="AC44" s="86">
        <v>10</v>
      </c>
      <c r="AD44" s="86"/>
      <c r="AE44" s="86"/>
      <c r="AF44" s="86"/>
      <c r="AG44" s="86"/>
      <c r="AH44" s="86"/>
      <c r="AI44" s="86"/>
      <c r="AJ44" s="86">
        <v>90</v>
      </c>
      <c r="AK44" s="86"/>
      <c r="AL44" s="86"/>
      <c r="AM44" s="86"/>
      <c r="AN44" s="86"/>
      <c r="AO44" s="86"/>
      <c r="AP44" s="86"/>
      <c r="AQ44" s="86"/>
      <c r="AR44" s="68">
        <f aca="true" t="shared" si="26" ref="AR44:AR49">SUM(AC44:AQ44)</f>
        <v>100</v>
      </c>
      <c r="AS44" s="66" t="str">
        <f aca="true" t="shared" si="27" ref="AS44:AS49">$B$43&amp;A44</f>
        <v>013001</v>
      </c>
      <c r="AT44" s="59">
        <f aca="true" t="shared" si="28" ref="AT44:AT49">IF(AND(AR44&lt;&gt;0,AR44&lt;&gt;100),"ATTENZIONE: IL TOTALE DEVE ESSERE =100","")</f>
      </c>
    </row>
    <row r="45" spans="1:46" s="6" customFormat="1" ht="27.75" customHeight="1">
      <c r="A45" s="67" t="s">
        <v>35</v>
      </c>
      <c r="B45" s="29" t="s">
        <v>169</v>
      </c>
      <c r="C45" s="125"/>
      <c r="D45" s="125"/>
      <c r="E45" s="158">
        <f t="shared" si="22"/>
        <v>10</v>
      </c>
      <c r="F45" s="158">
        <f t="shared" si="22"/>
        <v>0</v>
      </c>
      <c r="G45" s="158">
        <f t="shared" si="22"/>
        <v>0</v>
      </c>
      <c r="H45" s="158">
        <f t="shared" si="22"/>
        <v>0</v>
      </c>
      <c r="I45" s="158">
        <f t="shared" si="22"/>
        <v>0</v>
      </c>
      <c r="J45" s="158">
        <f t="shared" si="22"/>
        <v>0</v>
      </c>
      <c r="K45" s="158">
        <f t="shared" si="22"/>
        <v>0</v>
      </c>
      <c r="L45" s="158">
        <f t="shared" si="22"/>
        <v>90</v>
      </c>
      <c r="M45" s="158">
        <f t="shared" si="22"/>
        <v>0</v>
      </c>
      <c r="N45" s="158">
        <f t="shared" si="22"/>
        <v>0</v>
      </c>
      <c r="O45" s="158">
        <f t="shared" si="22"/>
        <v>0</v>
      </c>
      <c r="P45" s="158">
        <f t="shared" si="22"/>
        <v>0</v>
      </c>
      <c r="Q45" s="158">
        <f t="shared" si="22"/>
        <v>0</v>
      </c>
      <c r="R45" s="158">
        <f t="shared" si="22"/>
        <v>0</v>
      </c>
      <c r="S45" s="158">
        <f t="shared" si="22"/>
        <v>0</v>
      </c>
      <c r="T45" s="68">
        <f t="shared" si="23"/>
        <v>100</v>
      </c>
      <c r="U45" s="66" t="str">
        <f t="shared" si="24"/>
        <v>013002</v>
      </c>
      <c r="V45" s="59">
        <f t="shared" si="25"/>
      </c>
      <c r="W45" s="14"/>
      <c r="AA45" s="125"/>
      <c r="AB45" s="125"/>
      <c r="AC45" s="86">
        <v>10</v>
      </c>
      <c r="AD45" s="86"/>
      <c r="AE45" s="86"/>
      <c r="AF45" s="86"/>
      <c r="AG45" s="86"/>
      <c r="AH45" s="86"/>
      <c r="AI45" s="86"/>
      <c r="AJ45" s="86">
        <v>90</v>
      </c>
      <c r="AK45" s="86"/>
      <c r="AL45" s="86"/>
      <c r="AM45" s="86"/>
      <c r="AN45" s="86"/>
      <c r="AO45" s="86"/>
      <c r="AP45" s="86"/>
      <c r="AQ45" s="86"/>
      <c r="AR45" s="68">
        <f t="shared" si="26"/>
        <v>100</v>
      </c>
      <c r="AS45" s="66" t="str">
        <f t="shared" si="27"/>
        <v>013002</v>
      </c>
      <c r="AT45" s="59">
        <f t="shared" si="28"/>
      </c>
    </row>
    <row r="46" spans="1:46" s="6" customFormat="1" ht="27.75" customHeight="1">
      <c r="A46" s="67" t="s">
        <v>36</v>
      </c>
      <c r="B46" s="22" t="s">
        <v>170</v>
      </c>
      <c r="C46" s="125"/>
      <c r="D46" s="125"/>
      <c r="E46" s="158">
        <f t="shared" si="22"/>
        <v>10</v>
      </c>
      <c r="F46" s="158">
        <f t="shared" si="22"/>
        <v>0</v>
      </c>
      <c r="G46" s="158">
        <f t="shared" si="22"/>
        <v>0</v>
      </c>
      <c r="H46" s="158">
        <f t="shared" si="22"/>
        <v>0</v>
      </c>
      <c r="I46" s="158">
        <f t="shared" si="22"/>
        <v>0</v>
      </c>
      <c r="J46" s="158">
        <f t="shared" si="22"/>
        <v>0</v>
      </c>
      <c r="K46" s="158">
        <f t="shared" si="22"/>
        <v>0</v>
      </c>
      <c r="L46" s="158">
        <f t="shared" si="22"/>
        <v>90</v>
      </c>
      <c r="M46" s="158">
        <f t="shared" si="22"/>
        <v>0</v>
      </c>
      <c r="N46" s="158">
        <f t="shared" si="22"/>
        <v>0</v>
      </c>
      <c r="O46" s="158">
        <f t="shared" si="22"/>
        <v>0</v>
      </c>
      <c r="P46" s="158">
        <f t="shared" si="22"/>
        <v>0</v>
      </c>
      <c r="Q46" s="158">
        <f t="shared" si="22"/>
        <v>0</v>
      </c>
      <c r="R46" s="158">
        <f t="shared" si="22"/>
        <v>0</v>
      </c>
      <c r="S46" s="158">
        <f t="shared" si="22"/>
        <v>0</v>
      </c>
      <c r="T46" s="68">
        <f t="shared" si="23"/>
        <v>100</v>
      </c>
      <c r="U46" s="66" t="str">
        <f t="shared" si="24"/>
        <v>013003</v>
      </c>
      <c r="V46" s="59">
        <f t="shared" si="25"/>
      </c>
      <c r="AA46" s="125"/>
      <c r="AB46" s="125"/>
      <c r="AC46" s="86">
        <v>10</v>
      </c>
      <c r="AD46" s="86"/>
      <c r="AE46" s="86"/>
      <c r="AF46" s="86"/>
      <c r="AG46" s="86"/>
      <c r="AH46" s="86"/>
      <c r="AI46" s="86"/>
      <c r="AJ46" s="86">
        <v>90</v>
      </c>
      <c r="AK46" s="86"/>
      <c r="AL46" s="86"/>
      <c r="AM46" s="86"/>
      <c r="AN46" s="86"/>
      <c r="AO46" s="86"/>
      <c r="AP46" s="86"/>
      <c r="AQ46" s="86"/>
      <c r="AR46" s="68">
        <f t="shared" si="26"/>
        <v>100</v>
      </c>
      <c r="AS46" s="66" t="str">
        <f t="shared" si="27"/>
        <v>013003</v>
      </c>
      <c r="AT46" s="59">
        <f t="shared" si="28"/>
      </c>
    </row>
    <row r="47" spans="1:46" s="6" customFormat="1" ht="27.75" customHeight="1">
      <c r="A47" s="168" t="s">
        <v>39</v>
      </c>
      <c r="B47" s="22" t="s">
        <v>246</v>
      </c>
      <c r="C47" s="125"/>
      <c r="D47" s="125"/>
      <c r="E47" s="158">
        <f aca="true" t="shared" si="29" ref="E47:S47">ROUND(AC47,0)</f>
        <v>0</v>
      </c>
      <c r="F47" s="158">
        <f t="shared" si="29"/>
        <v>0</v>
      </c>
      <c r="G47" s="158">
        <f t="shared" si="29"/>
        <v>0</v>
      </c>
      <c r="H47" s="158">
        <f t="shared" si="29"/>
        <v>0</v>
      </c>
      <c r="I47" s="158">
        <f t="shared" si="29"/>
        <v>0</v>
      </c>
      <c r="J47" s="158">
        <f t="shared" si="29"/>
        <v>0</v>
      </c>
      <c r="K47" s="158">
        <f t="shared" si="29"/>
        <v>0</v>
      </c>
      <c r="L47" s="158">
        <f t="shared" si="29"/>
        <v>0</v>
      </c>
      <c r="M47" s="158">
        <f t="shared" si="29"/>
        <v>0</v>
      </c>
      <c r="N47" s="158">
        <f t="shared" si="29"/>
        <v>0</v>
      </c>
      <c r="O47" s="158">
        <f t="shared" si="29"/>
        <v>0</v>
      </c>
      <c r="P47" s="158">
        <f t="shared" si="29"/>
        <v>0</v>
      </c>
      <c r="Q47" s="158">
        <f t="shared" si="29"/>
        <v>0</v>
      </c>
      <c r="R47" s="158">
        <f t="shared" si="29"/>
        <v>0</v>
      </c>
      <c r="S47" s="158">
        <f t="shared" si="29"/>
        <v>0</v>
      </c>
      <c r="T47" s="68">
        <f t="shared" si="23"/>
        <v>0</v>
      </c>
      <c r="U47" s="66" t="str">
        <f t="shared" si="24"/>
        <v>013006</v>
      </c>
      <c r="V47" s="59">
        <f t="shared" si="25"/>
      </c>
      <c r="AA47" s="125"/>
      <c r="AB47" s="125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68">
        <f t="shared" si="26"/>
        <v>0</v>
      </c>
      <c r="AS47" s="66" t="str">
        <f t="shared" si="27"/>
        <v>013006</v>
      </c>
      <c r="AT47" s="59">
        <f t="shared" si="28"/>
      </c>
    </row>
    <row r="48" spans="1:46" s="6" customFormat="1" ht="27.75" customHeight="1">
      <c r="A48" s="168" t="s">
        <v>37</v>
      </c>
      <c r="B48" s="22" t="s">
        <v>171</v>
      </c>
      <c r="C48" s="125"/>
      <c r="D48" s="125"/>
      <c r="E48" s="158">
        <f t="shared" si="22"/>
        <v>10</v>
      </c>
      <c r="F48" s="158">
        <f t="shared" si="22"/>
        <v>0</v>
      </c>
      <c r="G48" s="158">
        <f t="shared" si="22"/>
        <v>0</v>
      </c>
      <c r="H48" s="158">
        <f t="shared" si="22"/>
        <v>0</v>
      </c>
      <c r="I48" s="158">
        <f t="shared" si="22"/>
        <v>0</v>
      </c>
      <c r="J48" s="158">
        <f t="shared" si="22"/>
        <v>0</v>
      </c>
      <c r="K48" s="158">
        <f t="shared" si="22"/>
        <v>0</v>
      </c>
      <c r="L48" s="158">
        <f t="shared" si="22"/>
        <v>90</v>
      </c>
      <c r="M48" s="158">
        <f t="shared" si="22"/>
        <v>0</v>
      </c>
      <c r="N48" s="158">
        <f t="shared" si="22"/>
        <v>0</v>
      </c>
      <c r="O48" s="158">
        <f t="shared" si="22"/>
        <v>0</v>
      </c>
      <c r="P48" s="158">
        <f t="shared" si="22"/>
        <v>0</v>
      </c>
      <c r="Q48" s="158">
        <f t="shared" si="22"/>
        <v>0</v>
      </c>
      <c r="R48" s="158">
        <f t="shared" si="22"/>
        <v>0</v>
      </c>
      <c r="S48" s="158">
        <f t="shared" si="22"/>
        <v>0</v>
      </c>
      <c r="T48" s="68">
        <f t="shared" si="23"/>
        <v>100</v>
      </c>
      <c r="U48" s="66" t="str">
        <f t="shared" si="24"/>
        <v>013004</v>
      </c>
      <c r="V48" s="59">
        <f t="shared" si="25"/>
      </c>
      <c r="AA48" s="125"/>
      <c r="AB48" s="125"/>
      <c r="AC48" s="86">
        <v>10</v>
      </c>
      <c r="AD48" s="86"/>
      <c r="AE48" s="86"/>
      <c r="AF48" s="86"/>
      <c r="AG48" s="86"/>
      <c r="AH48" s="86"/>
      <c r="AI48" s="86"/>
      <c r="AJ48" s="86">
        <v>90</v>
      </c>
      <c r="AK48" s="86"/>
      <c r="AL48" s="86"/>
      <c r="AM48" s="86"/>
      <c r="AN48" s="86"/>
      <c r="AO48" s="86"/>
      <c r="AP48" s="86"/>
      <c r="AQ48" s="86"/>
      <c r="AR48" s="68">
        <f t="shared" si="26"/>
        <v>100</v>
      </c>
      <c r="AS48" s="66" t="str">
        <f t="shared" si="27"/>
        <v>013004</v>
      </c>
      <c r="AT48" s="59">
        <f t="shared" si="28"/>
      </c>
    </row>
    <row r="49" spans="1:46" s="6" customFormat="1" ht="27.75" customHeight="1">
      <c r="A49" s="168" t="s">
        <v>38</v>
      </c>
      <c r="B49" s="22" t="s">
        <v>172</v>
      </c>
      <c r="C49" s="125"/>
      <c r="D49" s="125"/>
      <c r="E49" s="158">
        <f t="shared" si="22"/>
        <v>100</v>
      </c>
      <c r="F49" s="158">
        <f t="shared" si="22"/>
        <v>0</v>
      </c>
      <c r="G49" s="158">
        <f t="shared" si="22"/>
        <v>0</v>
      </c>
      <c r="H49" s="158">
        <f t="shared" si="22"/>
        <v>0</v>
      </c>
      <c r="I49" s="158">
        <f t="shared" si="22"/>
        <v>0</v>
      </c>
      <c r="J49" s="158">
        <f t="shared" si="22"/>
        <v>0</v>
      </c>
      <c r="K49" s="158">
        <f t="shared" si="22"/>
        <v>0</v>
      </c>
      <c r="L49" s="158">
        <f t="shared" si="22"/>
        <v>0</v>
      </c>
      <c r="M49" s="158">
        <f t="shared" si="22"/>
        <v>0</v>
      </c>
      <c r="N49" s="158">
        <f t="shared" si="22"/>
        <v>0</v>
      </c>
      <c r="O49" s="158">
        <f t="shared" si="22"/>
        <v>0</v>
      </c>
      <c r="P49" s="158">
        <f t="shared" si="22"/>
        <v>0</v>
      </c>
      <c r="Q49" s="158">
        <f t="shared" si="22"/>
        <v>0</v>
      </c>
      <c r="R49" s="158">
        <f t="shared" si="22"/>
        <v>0</v>
      </c>
      <c r="S49" s="158">
        <f t="shared" si="22"/>
        <v>0</v>
      </c>
      <c r="T49" s="68">
        <f t="shared" si="23"/>
        <v>100</v>
      </c>
      <c r="U49" s="66" t="str">
        <f t="shared" si="24"/>
        <v>013005</v>
      </c>
      <c r="V49" s="59">
        <f t="shared" si="25"/>
      </c>
      <c r="AA49" s="125"/>
      <c r="AB49" s="125"/>
      <c r="AC49" s="86">
        <v>100</v>
      </c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68">
        <f t="shared" si="26"/>
        <v>100</v>
      </c>
      <c r="AS49" s="66" t="str">
        <f t="shared" si="27"/>
        <v>013005</v>
      </c>
      <c r="AT49" s="59">
        <f t="shared" si="28"/>
      </c>
    </row>
    <row r="50" spans="1:90" s="64" customFormat="1" ht="27.75" customHeight="1">
      <c r="A50" s="92"/>
      <c r="B50" s="131" t="s">
        <v>173</v>
      </c>
      <c r="C50" s="173" t="s">
        <v>174</v>
      </c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4"/>
      <c r="U50" s="93"/>
      <c r="V50" s="93"/>
      <c r="W50" s="93"/>
      <c r="X50" s="93"/>
      <c r="Y50" s="93"/>
      <c r="Z50" s="93"/>
      <c r="AA50" s="173" t="s">
        <v>174</v>
      </c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3"/>
      <c r="AR50" s="174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93"/>
      <c r="CK50" s="93"/>
      <c r="CL50" s="93"/>
    </row>
    <row r="51" spans="1:46" s="3" customFormat="1" ht="27.75" customHeight="1">
      <c r="A51" s="67" t="s">
        <v>34</v>
      </c>
      <c r="B51" s="29" t="s">
        <v>175</v>
      </c>
      <c r="C51" s="124"/>
      <c r="D51" s="124"/>
      <c r="E51" s="158">
        <f aca="true" t="shared" si="30" ref="E51:S51">ROUND(AC51,0)</f>
        <v>0</v>
      </c>
      <c r="F51" s="158">
        <f t="shared" si="30"/>
        <v>0</v>
      </c>
      <c r="G51" s="158">
        <f t="shared" si="30"/>
        <v>0</v>
      </c>
      <c r="H51" s="158">
        <f t="shared" si="30"/>
        <v>0</v>
      </c>
      <c r="I51" s="158">
        <f t="shared" si="30"/>
        <v>0</v>
      </c>
      <c r="J51" s="158">
        <f t="shared" si="30"/>
        <v>0</v>
      </c>
      <c r="K51" s="158">
        <f t="shared" si="30"/>
        <v>0</v>
      </c>
      <c r="L51" s="158">
        <f t="shared" si="30"/>
        <v>100</v>
      </c>
      <c r="M51" s="158">
        <f t="shared" si="30"/>
        <v>0</v>
      </c>
      <c r="N51" s="158">
        <f t="shared" si="30"/>
        <v>0</v>
      </c>
      <c r="O51" s="158">
        <f t="shared" si="30"/>
        <v>0</v>
      </c>
      <c r="P51" s="158">
        <f t="shared" si="30"/>
        <v>0</v>
      </c>
      <c r="Q51" s="158">
        <f t="shared" si="30"/>
        <v>0</v>
      </c>
      <c r="R51" s="158">
        <f t="shared" si="30"/>
        <v>0</v>
      </c>
      <c r="S51" s="158">
        <f t="shared" si="30"/>
        <v>0</v>
      </c>
      <c r="T51" s="68">
        <f>SUM(E51:S51)</f>
        <v>100</v>
      </c>
      <c r="U51" s="66" t="str">
        <f>$B$50&amp;A51</f>
        <v>014001</v>
      </c>
      <c r="V51" s="59">
        <f>IF(AND(T51&lt;&gt;0,T51&lt;&gt;100),"ATTENZIONE: IL TOTALE DEVE ESSERE =100","")</f>
      </c>
      <c r="W51" s="21"/>
      <c r="AA51" s="124"/>
      <c r="AB51" s="124"/>
      <c r="AC51" s="86"/>
      <c r="AD51" s="86"/>
      <c r="AE51" s="86"/>
      <c r="AF51" s="86"/>
      <c r="AG51" s="86"/>
      <c r="AH51" s="86"/>
      <c r="AI51" s="86"/>
      <c r="AJ51" s="86">
        <v>100</v>
      </c>
      <c r="AK51" s="86"/>
      <c r="AL51" s="86"/>
      <c r="AM51" s="86"/>
      <c r="AN51" s="86"/>
      <c r="AO51" s="86"/>
      <c r="AP51" s="86"/>
      <c r="AQ51" s="86"/>
      <c r="AR51" s="68">
        <f>SUM(AC51:AQ51)</f>
        <v>100</v>
      </c>
      <c r="AS51" s="66" t="str">
        <f>$B$50&amp;A51</f>
        <v>014001</v>
      </c>
      <c r="AT51" s="59">
        <f>IF(AND(AR51&lt;&gt;0,AR51&lt;&gt;100),"ATTENZIONE: IL TOTALE DEVE ESSERE =100","")</f>
      </c>
    </row>
    <row r="52" spans="1:90" s="64" customFormat="1" ht="34.5" customHeight="1">
      <c r="A52" s="92"/>
      <c r="B52" s="131" t="s">
        <v>176</v>
      </c>
      <c r="C52" s="173" t="s">
        <v>181</v>
      </c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4"/>
      <c r="U52" s="93"/>
      <c r="V52" s="93"/>
      <c r="W52" s="93"/>
      <c r="X52" s="93"/>
      <c r="Y52" s="93"/>
      <c r="Z52" s="93"/>
      <c r="AA52" s="173" t="s">
        <v>181</v>
      </c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174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</row>
    <row r="53" spans="1:46" s="3" customFormat="1" ht="27.75" customHeight="1">
      <c r="A53" s="67" t="s">
        <v>34</v>
      </c>
      <c r="B53" s="29" t="s">
        <v>182</v>
      </c>
      <c r="C53" s="124"/>
      <c r="D53" s="124"/>
      <c r="E53" s="158">
        <f aca="true" t="shared" si="31" ref="E53:S53">ROUND(AC53,0)</f>
        <v>100</v>
      </c>
      <c r="F53" s="158">
        <f t="shared" si="31"/>
        <v>0</v>
      </c>
      <c r="G53" s="158">
        <f t="shared" si="31"/>
        <v>0</v>
      </c>
      <c r="H53" s="158">
        <f t="shared" si="31"/>
        <v>0</v>
      </c>
      <c r="I53" s="158">
        <f t="shared" si="31"/>
        <v>0</v>
      </c>
      <c r="J53" s="158">
        <f t="shared" si="31"/>
        <v>0</v>
      </c>
      <c r="K53" s="158">
        <f t="shared" si="31"/>
        <v>0</v>
      </c>
      <c r="L53" s="158">
        <f t="shared" si="31"/>
        <v>0</v>
      </c>
      <c r="M53" s="158">
        <f t="shared" si="31"/>
        <v>0</v>
      </c>
      <c r="N53" s="158">
        <f t="shared" si="31"/>
        <v>0</v>
      </c>
      <c r="O53" s="158">
        <f t="shared" si="31"/>
        <v>0</v>
      </c>
      <c r="P53" s="158">
        <f t="shared" si="31"/>
        <v>0</v>
      </c>
      <c r="Q53" s="158">
        <f t="shared" si="31"/>
        <v>0</v>
      </c>
      <c r="R53" s="158">
        <f t="shared" si="31"/>
        <v>0</v>
      </c>
      <c r="S53" s="158">
        <f t="shared" si="31"/>
        <v>0</v>
      </c>
      <c r="T53" s="68">
        <f>SUM(E53:S53)</f>
        <v>100</v>
      </c>
      <c r="U53" s="66" t="str">
        <f>$B$52&amp;A53</f>
        <v>015001</v>
      </c>
      <c r="V53" s="59">
        <f>IF(AND(T53&lt;&gt;0,T53&lt;&gt;100),"ATTENZIONE: IL TOTALE DEVE ESSERE =100","")</f>
      </c>
      <c r="W53" s="21"/>
      <c r="AA53" s="124"/>
      <c r="AB53" s="124"/>
      <c r="AC53" s="86">
        <v>100</v>
      </c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68">
        <f>SUM(AC53:AQ53)</f>
        <v>100</v>
      </c>
      <c r="AS53" s="66" t="str">
        <f>$B$52&amp;A53</f>
        <v>015001</v>
      </c>
      <c r="AT53" s="59">
        <f>IF(AND(AR53&lt;&gt;0,AR53&lt;&gt;100),"ATTENZIONE: IL TOTALE DEVE ESSERE =100","")</f>
      </c>
    </row>
    <row r="54" spans="1:90" s="64" customFormat="1" ht="27.75" customHeight="1">
      <c r="A54" s="92"/>
      <c r="B54" s="131" t="s">
        <v>177</v>
      </c>
      <c r="C54" s="175" t="s">
        <v>183</v>
      </c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6"/>
      <c r="U54" s="93"/>
      <c r="V54" s="93"/>
      <c r="W54" s="93"/>
      <c r="X54" s="93"/>
      <c r="Y54" s="93"/>
      <c r="Z54" s="93"/>
      <c r="AA54" s="175" t="s">
        <v>183</v>
      </c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6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93"/>
      <c r="CJ54" s="93"/>
      <c r="CK54" s="93"/>
      <c r="CL54" s="93"/>
    </row>
    <row r="55" spans="1:46" s="3" customFormat="1" ht="27.75" customHeight="1">
      <c r="A55" s="67" t="s">
        <v>34</v>
      </c>
      <c r="B55" s="29" t="s">
        <v>184</v>
      </c>
      <c r="C55" s="124"/>
      <c r="D55" s="124"/>
      <c r="E55" s="158">
        <f aca="true" t="shared" si="32" ref="E55:S55">ROUND(AC55,0)</f>
        <v>0</v>
      </c>
      <c r="F55" s="158">
        <f t="shared" si="32"/>
        <v>0</v>
      </c>
      <c r="G55" s="158">
        <f t="shared" si="32"/>
        <v>0</v>
      </c>
      <c r="H55" s="158">
        <f t="shared" si="32"/>
        <v>0</v>
      </c>
      <c r="I55" s="158">
        <f t="shared" si="32"/>
        <v>0</v>
      </c>
      <c r="J55" s="158">
        <f t="shared" si="32"/>
        <v>0</v>
      </c>
      <c r="K55" s="158">
        <f t="shared" si="32"/>
        <v>0</v>
      </c>
      <c r="L55" s="158">
        <f t="shared" si="32"/>
        <v>0</v>
      </c>
      <c r="M55" s="158">
        <f t="shared" si="32"/>
        <v>0</v>
      </c>
      <c r="N55" s="158">
        <f t="shared" si="32"/>
        <v>0</v>
      </c>
      <c r="O55" s="158">
        <f t="shared" si="32"/>
        <v>0</v>
      </c>
      <c r="P55" s="158">
        <f t="shared" si="32"/>
        <v>0</v>
      </c>
      <c r="Q55" s="158">
        <f t="shared" si="32"/>
        <v>0</v>
      </c>
      <c r="R55" s="158">
        <f t="shared" si="32"/>
        <v>0</v>
      </c>
      <c r="S55" s="158">
        <f t="shared" si="32"/>
        <v>0</v>
      </c>
      <c r="T55" s="68">
        <f>SUM(E55:S55)</f>
        <v>0</v>
      </c>
      <c r="U55" s="66" t="str">
        <f>$B$54&amp;A55</f>
        <v>016001</v>
      </c>
      <c r="V55" s="59">
        <f>IF(AND(T55&lt;&gt;0,T55&lt;&gt;100),"ATTENZIONE: IL TOTALE DEVE ESSERE =100","")</f>
      </c>
      <c r="W55" s="21"/>
      <c r="AA55" s="124"/>
      <c r="AB55" s="124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68">
        <f>SUM(AC55:AQ55)</f>
        <v>0</v>
      </c>
      <c r="AS55" s="66" t="str">
        <f>$B$54&amp;A55</f>
        <v>016001</v>
      </c>
      <c r="AT55" s="59">
        <f>IF(AND(AR55&lt;&gt;0,AR55&lt;&gt;100),"ATTENZIONE: IL TOTALE DEVE ESSERE =100","")</f>
      </c>
    </row>
    <row r="56" spans="1:90" s="64" customFormat="1" ht="27.75" customHeight="1">
      <c r="A56" s="92"/>
      <c r="B56" s="131" t="s">
        <v>178</v>
      </c>
      <c r="C56" s="175" t="s">
        <v>185</v>
      </c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6"/>
      <c r="U56" s="93"/>
      <c r="V56" s="93"/>
      <c r="W56" s="93"/>
      <c r="X56" s="93"/>
      <c r="Y56" s="93"/>
      <c r="Z56" s="93"/>
      <c r="AA56" s="175" t="s">
        <v>185</v>
      </c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5"/>
      <c r="AQ56" s="175"/>
      <c r="AR56" s="176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</row>
    <row r="57" spans="1:46" s="3" customFormat="1" ht="27.75" customHeight="1">
      <c r="A57" s="67" t="s">
        <v>34</v>
      </c>
      <c r="B57" s="29" t="s">
        <v>186</v>
      </c>
      <c r="C57" s="124"/>
      <c r="D57" s="124"/>
      <c r="E57" s="158">
        <f aca="true" t="shared" si="33" ref="E57:S58">ROUND(AC57,0)</f>
        <v>100</v>
      </c>
      <c r="F57" s="158">
        <f t="shared" si="33"/>
        <v>0</v>
      </c>
      <c r="G57" s="158">
        <f t="shared" si="33"/>
        <v>0</v>
      </c>
      <c r="H57" s="158">
        <f t="shared" si="33"/>
        <v>0</v>
      </c>
      <c r="I57" s="158">
        <f t="shared" si="33"/>
        <v>0</v>
      </c>
      <c r="J57" s="158">
        <f t="shared" si="33"/>
        <v>0</v>
      </c>
      <c r="K57" s="158">
        <f t="shared" si="33"/>
        <v>0</v>
      </c>
      <c r="L57" s="158">
        <f t="shared" si="33"/>
        <v>0</v>
      </c>
      <c r="M57" s="158">
        <f t="shared" si="33"/>
        <v>0</v>
      </c>
      <c r="N57" s="158">
        <f t="shared" si="33"/>
        <v>0</v>
      </c>
      <c r="O57" s="158">
        <f t="shared" si="33"/>
        <v>0</v>
      </c>
      <c r="P57" s="158">
        <f t="shared" si="33"/>
        <v>0</v>
      </c>
      <c r="Q57" s="158">
        <f t="shared" si="33"/>
        <v>0</v>
      </c>
      <c r="R57" s="158">
        <f t="shared" si="33"/>
        <v>0</v>
      </c>
      <c r="S57" s="158">
        <f t="shared" si="33"/>
        <v>0</v>
      </c>
      <c r="T57" s="68">
        <f>SUM(E57:S57)</f>
        <v>100</v>
      </c>
      <c r="U57" s="66" t="str">
        <f>$B$56&amp;A57</f>
        <v>017001</v>
      </c>
      <c r="V57" s="59">
        <f>IF(AND(T57&lt;&gt;0,T57&lt;&gt;100),"ATTENZIONE: IL TOTALE DEVE ESSERE =100","")</f>
      </c>
      <c r="W57" s="21"/>
      <c r="AA57" s="124"/>
      <c r="AB57" s="124"/>
      <c r="AC57" s="86">
        <v>100</v>
      </c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68">
        <f>SUM(AC57:AQ57)</f>
        <v>100</v>
      </c>
      <c r="AS57" s="66" t="str">
        <f>$B$56&amp;A57</f>
        <v>017001</v>
      </c>
      <c r="AT57" s="59">
        <f>IF(AND(AR57&lt;&gt;0,AR57&lt;&gt;100),"ATTENZIONE: IL TOTALE DEVE ESSERE =100","")</f>
      </c>
    </row>
    <row r="58" spans="1:46" s="6" customFormat="1" ht="27.75" customHeight="1">
      <c r="A58" s="67" t="s">
        <v>35</v>
      </c>
      <c r="B58" s="29" t="s">
        <v>187</v>
      </c>
      <c r="C58" s="125"/>
      <c r="D58" s="125"/>
      <c r="E58" s="158">
        <f t="shared" si="33"/>
        <v>100</v>
      </c>
      <c r="F58" s="158">
        <f t="shared" si="33"/>
        <v>0</v>
      </c>
      <c r="G58" s="158">
        <f t="shared" si="33"/>
        <v>0</v>
      </c>
      <c r="H58" s="158">
        <f t="shared" si="33"/>
        <v>0</v>
      </c>
      <c r="I58" s="158">
        <f t="shared" si="33"/>
        <v>0</v>
      </c>
      <c r="J58" s="158">
        <f t="shared" si="33"/>
        <v>0</v>
      </c>
      <c r="K58" s="158">
        <f t="shared" si="33"/>
        <v>0</v>
      </c>
      <c r="L58" s="158">
        <f t="shared" si="33"/>
        <v>0</v>
      </c>
      <c r="M58" s="158">
        <f t="shared" si="33"/>
        <v>0</v>
      </c>
      <c r="N58" s="158">
        <f t="shared" si="33"/>
        <v>0</v>
      </c>
      <c r="O58" s="158">
        <f t="shared" si="33"/>
        <v>0</v>
      </c>
      <c r="P58" s="158">
        <f t="shared" si="33"/>
        <v>0</v>
      </c>
      <c r="Q58" s="158">
        <f t="shared" si="33"/>
        <v>0</v>
      </c>
      <c r="R58" s="158">
        <f t="shared" si="33"/>
        <v>0</v>
      </c>
      <c r="S58" s="158">
        <f t="shared" si="33"/>
        <v>0</v>
      </c>
      <c r="T58" s="68">
        <f>SUM(E58:S58)</f>
        <v>100</v>
      </c>
      <c r="U58" s="66" t="str">
        <f>$B$56&amp;A58</f>
        <v>017002</v>
      </c>
      <c r="V58" s="59">
        <f>IF(AND(T58&lt;&gt;0,T58&lt;&gt;100),"ATTENZIONE: IL TOTALE DEVE ESSERE =100","")</f>
      </c>
      <c r="W58" s="14"/>
      <c r="AA58" s="125"/>
      <c r="AB58" s="125"/>
      <c r="AC58" s="86">
        <v>100</v>
      </c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68">
        <f>SUM(AC58:AQ58)</f>
        <v>100</v>
      </c>
      <c r="AS58" s="66" t="str">
        <f>$B$56&amp;A58</f>
        <v>017002</v>
      </c>
      <c r="AT58" s="59">
        <f>IF(AND(AR58&lt;&gt;0,AR58&lt;&gt;100),"ATTENZIONE: IL TOTALE DEVE ESSERE =100","")</f>
      </c>
    </row>
    <row r="59" spans="1:90" s="64" customFormat="1" ht="27.75" customHeight="1">
      <c r="A59" s="92"/>
      <c r="B59" s="131" t="s">
        <v>126</v>
      </c>
      <c r="C59" s="175" t="s">
        <v>188</v>
      </c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6"/>
      <c r="U59" s="93"/>
      <c r="V59" s="93"/>
      <c r="W59" s="93"/>
      <c r="X59" s="93"/>
      <c r="Y59" s="93"/>
      <c r="Z59" s="93"/>
      <c r="AA59" s="175" t="s">
        <v>188</v>
      </c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5"/>
      <c r="AR59" s="176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3"/>
      <c r="BY59" s="93"/>
      <c r="BZ59" s="93"/>
      <c r="CA59" s="93"/>
      <c r="CB59" s="93"/>
      <c r="CC59" s="93"/>
      <c r="CD59" s="93"/>
      <c r="CE59" s="93"/>
      <c r="CF59" s="93"/>
      <c r="CG59" s="93"/>
      <c r="CH59" s="93"/>
      <c r="CI59" s="93"/>
      <c r="CJ59" s="93"/>
      <c r="CK59" s="93"/>
      <c r="CL59" s="93"/>
    </row>
    <row r="60" spans="1:46" s="3" customFormat="1" ht="27.75" customHeight="1">
      <c r="A60" s="67" t="s">
        <v>34</v>
      </c>
      <c r="B60" s="29" t="s">
        <v>189</v>
      </c>
      <c r="C60" s="124"/>
      <c r="D60" s="124"/>
      <c r="E60" s="158">
        <f aca="true" t="shared" si="34" ref="E60:Q62">ROUND(AC60,0)</f>
        <v>100</v>
      </c>
      <c r="F60" s="158">
        <f t="shared" si="34"/>
        <v>0</v>
      </c>
      <c r="G60" s="158">
        <f t="shared" si="34"/>
        <v>0</v>
      </c>
      <c r="H60" s="158">
        <f t="shared" si="34"/>
        <v>0</v>
      </c>
      <c r="I60" s="158">
        <f t="shared" si="34"/>
        <v>0</v>
      </c>
      <c r="J60" s="158">
        <f t="shared" si="34"/>
        <v>0</v>
      </c>
      <c r="K60" s="158">
        <f t="shared" si="34"/>
        <v>0</v>
      </c>
      <c r="L60" s="158">
        <f t="shared" si="34"/>
        <v>0</v>
      </c>
      <c r="M60" s="158">
        <f t="shared" si="34"/>
        <v>0</v>
      </c>
      <c r="N60" s="158">
        <f t="shared" si="34"/>
        <v>0</v>
      </c>
      <c r="O60" s="158">
        <f t="shared" si="34"/>
        <v>0</v>
      </c>
      <c r="P60" s="158">
        <f t="shared" si="34"/>
        <v>0</v>
      </c>
      <c r="Q60" s="158">
        <f t="shared" si="34"/>
        <v>0</v>
      </c>
      <c r="R60" s="158">
        <f aca="true" t="shared" si="35" ref="R60:S62">ROUND(AP60,0)</f>
        <v>0</v>
      </c>
      <c r="S60" s="158">
        <f t="shared" si="35"/>
        <v>0</v>
      </c>
      <c r="T60" s="68">
        <f>SUM(E60:S60)</f>
        <v>100</v>
      </c>
      <c r="U60" s="66" t="str">
        <f>$B$59&amp;A60</f>
        <v>018001</v>
      </c>
      <c r="V60" s="59">
        <f>IF(AND(T60&lt;&gt;0,T60&lt;&gt;100),"ATTENZIONE: IL TOTALE DEVE ESSERE =100","")</f>
      </c>
      <c r="W60" s="21"/>
      <c r="AA60" s="124"/>
      <c r="AB60" s="124"/>
      <c r="AC60" s="86">
        <v>100</v>
      </c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68">
        <f>SUM(AC60:AQ60)</f>
        <v>100</v>
      </c>
      <c r="AS60" s="66" t="str">
        <f>$B$59&amp;A60</f>
        <v>018001</v>
      </c>
      <c r="AT60" s="59">
        <f>IF(AND(AR60&lt;&gt;0,AR60&lt;&gt;100),"ATTENZIONE: IL TOTALE DEVE ESSERE =100","")</f>
      </c>
    </row>
    <row r="61" spans="1:46" s="6" customFormat="1" ht="27.75" customHeight="1">
      <c r="A61" s="67" t="s">
        <v>35</v>
      </c>
      <c r="B61" s="140" t="s">
        <v>190</v>
      </c>
      <c r="C61" s="138">
        <v>1</v>
      </c>
      <c r="D61" s="139" t="s">
        <v>121</v>
      </c>
      <c r="E61" s="158">
        <f t="shared" si="34"/>
        <v>100</v>
      </c>
      <c r="F61" s="158">
        <f t="shared" si="34"/>
        <v>0</v>
      </c>
      <c r="G61" s="158">
        <f t="shared" si="34"/>
        <v>0</v>
      </c>
      <c r="H61" s="158">
        <f t="shared" si="34"/>
        <v>0</v>
      </c>
      <c r="I61" s="158">
        <f t="shared" si="34"/>
        <v>0</v>
      </c>
      <c r="J61" s="158">
        <f t="shared" si="34"/>
        <v>0</v>
      </c>
      <c r="K61" s="158">
        <f t="shared" si="34"/>
        <v>0</v>
      </c>
      <c r="L61" s="158">
        <f t="shared" si="34"/>
        <v>0</v>
      </c>
      <c r="M61" s="158">
        <f t="shared" si="34"/>
        <v>0</v>
      </c>
      <c r="N61" s="158">
        <f t="shared" si="34"/>
        <v>0</v>
      </c>
      <c r="O61" s="158">
        <f t="shared" si="34"/>
        <v>0</v>
      </c>
      <c r="P61" s="158">
        <f t="shared" si="34"/>
        <v>0</v>
      </c>
      <c r="Q61" s="158">
        <f t="shared" si="34"/>
        <v>0</v>
      </c>
      <c r="R61" s="158">
        <f t="shared" si="35"/>
        <v>0</v>
      </c>
      <c r="S61" s="158">
        <f t="shared" si="35"/>
        <v>0</v>
      </c>
      <c r="T61" s="68">
        <f>SUM(E61:S61)</f>
        <v>100</v>
      </c>
      <c r="U61" s="66" t="str">
        <f>$B$59&amp;A61</f>
        <v>018002</v>
      </c>
      <c r="V61" s="59">
        <f>IF(AND(T61&lt;&gt;0,T61&lt;&gt;100),"ATTENZIONE: IL TOTALE DEVE ESSERE =100","")</f>
      </c>
      <c r="W61" s="14"/>
      <c r="AA61" s="138">
        <v>1</v>
      </c>
      <c r="AB61" s="139" t="s">
        <v>121</v>
      </c>
      <c r="AC61" s="86">
        <v>100</v>
      </c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68">
        <f>SUM(AC61:AQ61)</f>
        <v>100</v>
      </c>
      <c r="AS61" s="66" t="str">
        <f>$B$59&amp;A61</f>
        <v>018002</v>
      </c>
      <c r="AT61" s="59">
        <f>IF(AND(AR61&lt;&gt;0,AR61&lt;&gt;100),"ATTENZIONE: IL TOTALE DEVE ESSERE =100","")</f>
      </c>
    </row>
    <row r="62" spans="1:46" s="6" customFormat="1" ht="27.75" customHeight="1">
      <c r="A62" s="69" t="s">
        <v>36</v>
      </c>
      <c r="B62" s="140" t="s">
        <v>191</v>
      </c>
      <c r="C62" s="138">
        <v>1</v>
      </c>
      <c r="D62" s="139" t="s">
        <v>196</v>
      </c>
      <c r="E62" s="158">
        <f t="shared" si="34"/>
        <v>0</v>
      </c>
      <c r="F62" s="158">
        <f t="shared" si="34"/>
        <v>0</v>
      </c>
      <c r="G62" s="158">
        <f t="shared" si="34"/>
        <v>0</v>
      </c>
      <c r="H62" s="158">
        <f t="shared" si="34"/>
        <v>0</v>
      </c>
      <c r="I62" s="158">
        <f t="shared" si="34"/>
        <v>0</v>
      </c>
      <c r="J62" s="158">
        <f t="shared" si="34"/>
        <v>0</v>
      </c>
      <c r="K62" s="158">
        <f t="shared" si="34"/>
        <v>0</v>
      </c>
      <c r="L62" s="158">
        <f t="shared" si="34"/>
        <v>0</v>
      </c>
      <c r="M62" s="158">
        <f t="shared" si="34"/>
        <v>0</v>
      </c>
      <c r="N62" s="158">
        <f t="shared" si="34"/>
        <v>0</v>
      </c>
      <c r="O62" s="158">
        <f t="shared" si="34"/>
        <v>0</v>
      </c>
      <c r="P62" s="158">
        <f t="shared" si="34"/>
        <v>0</v>
      </c>
      <c r="Q62" s="158">
        <f t="shared" si="34"/>
        <v>0</v>
      </c>
      <c r="R62" s="158">
        <f t="shared" si="35"/>
        <v>0</v>
      </c>
      <c r="S62" s="158">
        <f t="shared" si="35"/>
        <v>0</v>
      </c>
      <c r="T62" s="68">
        <f>SUM(E62:S62)</f>
        <v>0</v>
      </c>
      <c r="U62" s="66" t="str">
        <f>$B$59&amp;A62</f>
        <v>018003</v>
      </c>
      <c r="V62" s="59">
        <f>IF(AND(T62&lt;&gt;0,T62&lt;&gt;100),"ATTENZIONE: IL TOTALE DEVE ESSERE =100","")</f>
      </c>
      <c r="AA62" s="138">
        <v>1</v>
      </c>
      <c r="AB62" s="139" t="s">
        <v>196</v>
      </c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68">
        <f>SUM(AC62:AQ62)</f>
        <v>0</v>
      </c>
      <c r="AS62" s="66" t="str">
        <f>$B$59&amp;A62</f>
        <v>018003</v>
      </c>
      <c r="AT62" s="59">
        <f>IF(AND(AR62&lt;&gt;0,AR62&lt;&gt;100),"ATTENZIONE: IL TOTALE DEVE ESSERE =100","")</f>
      </c>
    </row>
    <row r="63" spans="1:90" s="64" customFormat="1" ht="27.75" customHeight="1">
      <c r="A63" s="92"/>
      <c r="B63" s="131" t="s">
        <v>128</v>
      </c>
      <c r="C63" s="175" t="s">
        <v>192</v>
      </c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6"/>
      <c r="U63" s="93"/>
      <c r="V63" s="93"/>
      <c r="W63" s="93"/>
      <c r="X63" s="93"/>
      <c r="Y63" s="93"/>
      <c r="Z63" s="93"/>
      <c r="AA63" s="175" t="s">
        <v>192</v>
      </c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6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3"/>
      <c r="CA63" s="93"/>
      <c r="CB63" s="93"/>
      <c r="CC63" s="93"/>
      <c r="CD63" s="93"/>
      <c r="CE63" s="93"/>
      <c r="CF63" s="93"/>
      <c r="CG63" s="93"/>
      <c r="CH63" s="93"/>
      <c r="CI63" s="93"/>
      <c r="CJ63" s="93"/>
      <c r="CK63" s="93"/>
      <c r="CL63" s="93"/>
    </row>
    <row r="64" spans="1:46" s="3" customFormat="1" ht="27.75" customHeight="1">
      <c r="A64" s="67" t="s">
        <v>34</v>
      </c>
      <c r="B64" s="137" t="s">
        <v>195</v>
      </c>
      <c r="C64" s="138">
        <v>1</v>
      </c>
      <c r="D64" s="139" t="s">
        <v>196</v>
      </c>
      <c r="E64" s="158">
        <f aca="true" t="shared" si="36" ref="E64:S64">ROUND(AC64,0)</f>
        <v>100</v>
      </c>
      <c r="F64" s="158">
        <f t="shared" si="36"/>
        <v>0</v>
      </c>
      <c r="G64" s="158">
        <f t="shared" si="36"/>
        <v>0</v>
      </c>
      <c r="H64" s="158">
        <f t="shared" si="36"/>
        <v>0</v>
      </c>
      <c r="I64" s="158">
        <f t="shared" si="36"/>
        <v>0</v>
      </c>
      <c r="J64" s="158">
        <f t="shared" si="36"/>
        <v>0</v>
      </c>
      <c r="K64" s="158">
        <f t="shared" si="36"/>
        <v>0</v>
      </c>
      <c r="L64" s="158">
        <f t="shared" si="36"/>
        <v>0</v>
      </c>
      <c r="M64" s="158">
        <f t="shared" si="36"/>
        <v>0</v>
      </c>
      <c r="N64" s="158">
        <f t="shared" si="36"/>
        <v>0</v>
      </c>
      <c r="O64" s="158">
        <f t="shared" si="36"/>
        <v>0</v>
      </c>
      <c r="P64" s="158">
        <f t="shared" si="36"/>
        <v>0</v>
      </c>
      <c r="Q64" s="158">
        <f t="shared" si="36"/>
        <v>0</v>
      </c>
      <c r="R64" s="158">
        <f t="shared" si="36"/>
        <v>0</v>
      </c>
      <c r="S64" s="158">
        <f t="shared" si="36"/>
        <v>0</v>
      </c>
      <c r="T64" s="68">
        <f>SUM(E64:S64)</f>
        <v>100</v>
      </c>
      <c r="U64" s="66" t="str">
        <f>$B$63&amp;A64</f>
        <v>019001</v>
      </c>
      <c r="V64" s="59">
        <f>IF(AND(T64&lt;&gt;0,T64&lt;&gt;100),"ATTENZIONE: IL TOTALE DEVE ESSERE =100","")</f>
      </c>
      <c r="W64" s="21"/>
      <c r="AA64" s="138">
        <v>1</v>
      </c>
      <c r="AB64" s="139" t="s">
        <v>196</v>
      </c>
      <c r="AC64" s="86">
        <v>100</v>
      </c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68">
        <f>SUM(AC64:AQ64)</f>
        <v>100</v>
      </c>
      <c r="AS64" s="66" t="str">
        <f>$B$63&amp;A64</f>
        <v>019001</v>
      </c>
      <c r="AT64" s="59">
        <f>IF(AND(AR64&lt;&gt;0,AR64&lt;&gt;100),"ATTENZIONE: IL TOTALE DEVE ESSERE =100","")</f>
      </c>
    </row>
    <row r="65" spans="1:90" s="64" customFormat="1" ht="27.75" customHeight="1">
      <c r="A65" s="92"/>
      <c r="B65" s="131" t="s">
        <v>179</v>
      </c>
      <c r="C65" s="175" t="s">
        <v>193</v>
      </c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6"/>
      <c r="U65" s="93"/>
      <c r="V65" s="93"/>
      <c r="W65" s="93"/>
      <c r="X65" s="93"/>
      <c r="Y65" s="93"/>
      <c r="Z65" s="93"/>
      <c r="AA65" s="175" t="s">
        <v>193</v>
      </c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5"/>
      <c r="AR65" s="176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</row>
    <row r="66" spans="1:46" s="3" customFormat="1" ht="45.75" customHeight="1">
      <c r="A66" s="67" t="s">
        <v>34</v>
      </c>
      <c r="B66" s="140" t="s">
        <v>247</v>
      </c>
      <c r="C66" s="138">
        <v>1</v>
      </c>
      <c r="D66" s="139" t="s">
        <v>196</v>
      </c>
      <c r="E66" s="158">
        <f aca="true" t="shared" si="37" ref="E66:S66">ROUND(AC66,0)</f>
        <v>0</v>
      </c>
      <c r="F66" s="158">
        <f t="shared" si="37"/>
        <v>0</v>
      </c>
      <c r="G66" s="158">
        <f t="shared" si="37"/>
        <v>0</v>
      </c>
      <c r="H66" s="158">
        <f t="shared" si="37"/>
        <v>0</v>
      </c>
      <c r="I66" s="158">
        <f t="shared" si="37"/>
        <v>0</v>
      </c>
      <c r="J66" s="158">
        <f t="shared" si="37"/>
        <v>0</v>
      </c>
      <c r="K66" s="158">
        <f t="shared" si="37"/>
        <v>0</v>
      </c>
      <c r="L66" s="158">
        <f t="shared" si="37"/>
        <v>0</v>
      </c>
      <c r="M66" s="158">
        <f t="shared" si="37"/>
        <v>0</v>
      </c>
      <c r="N66" s="158">
        <f t="shared" si="37"/>
        <v>0</v>
      </c>
      <c r="O66" s="158">
        <f t="shared" si="37"/>
        <v>0</v>
      </c>
      <c r="P66" s="158">
        <f t="shared" si="37"/>
        <v>0</v>
      </c>
      <c r="Q66" s="158">
        <f t="shared" si="37"/>
        <v>0</v>
      </c>
      <c r="R66" s="158">
        <f t="shared" si="37"/>
        <v>0</v>
      </c>
      <c r="S66" s="158">
        <f t="shared" si="37"/>
        <v>0</v>
      </c>
      <c r="T66" s="68">
        <f>SUM(E66:S66)</f>
        <v>0</v>
      </c>
      <c r="U66" s="66" t="str">
        <f>$B$65&amp;A66</f>
        <v>020001</v>
      </c>
      <c r="V66" s="59">
        <f>IF(AND(T66&lt;&gt;0,T66&lt;&gt;100),"ATTENZIONE: IL TOTALE DEVE ESSERE =100","")</f>
      </c>
      <c r="W66" s="21"/>
      <c r="AA66" s="138">
        <v>1</v>
      </c>
      <c r="AB66" s="139" t="s">
        <v>196</v>
      </c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68">
        <f>SUM(AC66:AQ66)</f>
        <v>0</v>
      </c>
      <c r="AS66" s="66" t="str">
        <f>$B$65&amp;A66</f>
        <v>020001</v>
      </c>
      <c r="AT66" s="59">
        <f>IF(AND(AR66&lt;&gt;0,AR66&lt;&gt;100),"ATTENZIONE: IL TOTALE DEVE ESSERE =100","")</f>
      </c>
    </row>
    <row r="67" spans="1:46" s="3" customFormat="1" ht="45.75" customHeight="1">
      <c r="A67" s="67" t="s">
        <v>35</v>
      </c>
      <c r="B67" s="140" t="s">
        <v>248</v>
      </c>
      <c r="C67" s="138">
        <v>2</v>
      </c>
      <c r="D67" s="139" t="s">
        <v>196</v>
      </c>
      <c r="E67" s="158">
        <f aca="true" t="shared" si="38" ref="E67:S67">ROUND(AC67,0)</f>
        <v>0</v>
      </c>
      <c r="F67" s="158">
        <f t="shared" si="38"/>
        <v>0</v>
      </c>
      <c r="G67" s="158">
        <f t="shared" si="38"/>
        <v>0</v>
      </c>
      <c r="H67" s="158">
        <f t="shared" si="38"/>
        <v>0</v>
      </c>
      <c r="I67" s="158">
        <f t="shared" si="38"/>
        <v>0</v>
      </c>
      <c r="J67" s="158">
        <f t="shared" si="38"/>
        <v>0</v>
      </c>
      <c r="K67" s="158">
        <f t="shared" si="38"/>
        <v>0</v>
      </c>
      <c r="L67" s="158">
        <f t="shared" si="38"/>
        <v>0</v>
      </c>
      <c r="M67" s="158">
        <f t="shared" si="38"/>
        <v>0</v>
      </c>
      <c r="N67" s="158">
        <f t="shared" si="38"/>
        <v>0</v>
      </c>
      <c r="O67" s="158">
        <f t="shared" si="38"/>
        <v>0</v>
      </c>
      <c r="P67" s="158">
        <f t="shared" si="38"/>
        <v>0</v>
      </c>
      <c r="Q67" s="158">
        <f t="shared" si="38"/>
        <v>0</v>
      </c>
      <c r="R67" s="158">
        <f t="shared" si="38"/>
        <v>0</v>
      </c>
      <c r="S67" s="158">
        <f t="shared" si="38"/>
        <v>0</v>
      </c>
      <c r="T67" s="68">
        <f>SUM(E67:S67)</f>
        <v>0</v>
      </c>
      <c r="U67" s="66" t="str">
        <f>$B$65&amp;A67</f>
        <v>020002</v>
      </c>
      <c r="V67" s="59">
        <f>IF(AND(T67&lt;&gt;0,T67&lt;&gt;100),"ATTENZIONE: IL TOTALE DEVE ESSERE =100","")</f>
      </c>
      <c r="W67" s="21"/>
      <c r="AA67" s="138">
        <v>2</v>
      </c>
      <c r="AB67" s="139" t="s">
        <v>196</v>
      </c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68">
        <f>SUM(AC67:AQ67)</f>
        <v>0</v>
      </c>
      <c r="AS67" s="66" t="str">
        <f>$B$65&amp;A67</f>
        <v>020002</v>
      </c>
      <c r="AT67" s="59">
        <f>IF(AND(AR67&lt;&gt;0,AR67&lt;&gt;100),"ATTENZIONE: IL TOTALE DEVE ESSERE =100","")</f>
      </c>
    </row>
    <row r="68" spans="1:90" s="64" customFormat="1" ht="27.75" customHeight="1">
      <c r="A68" s="92"/>
      <c r="B68" s="131" t="s">
        <v>180</v>
      </c>
      <c r="C68" s="175" t="s">
        <v>194</v>
      </c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6"/>
      <c r="U68" s="93"/>
      <c r="V68" s="93"/>
      <c r="W68" s="93"/>
      <c r="X68" s="93"/>
      <c r="Y68" s="93"/>
      <c r="Z68" s="93"/>
      <c r="AA68" s="175" t="s">
        <v>194</v>
      </c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  <c r="AO68" s="175"/>
      <c r="AP68" s="175"/>
      <c r="AQ68" s="175"/>
      <c r="AR68" s="176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93"/>
      <c r="BS68" s="93"/>
      <c r="BT68" s="93"/>
      <c r="BU68" s="93"/>
      <c r="BV68" s="93"/>
      <c r="BW68" s="93"/>
      <c r="BX68" s="93"/>
      <c r="BY68" s="93"/>
      <c r="BZ68" s="93"/>
      <c r="CA68" s="93"/>
      <c r="CB68" s="93"/>
      <c r="CC68" s="93"/>
      <c r="CD68" s="93"/>
      <c r="CE68" s="93"/>
      <c r="CF68" s="93"/>
      <c r="CG68" s="93"/>
      <c r="CH68" s="93"/>
      <c r="CI68" s="93"/>
      <c r="CJ68" s="93"/>
      <c r="CK68" s="93"/>
      <c r="CL68" s="93"/>
    </row>
    <row r="69" spans="1:46" s="3" customFormat="1" ht="27.75" customHeight="1">
      <c r="A69" s="67" t="s">
        <v>34</v>
      </c>
      <c r="B69" s="29" t="s">
        <v>197</v>
      </c>
      <c r="C69" s="124"/>
      <c r="D69" s="124"/>
      <c r="E69" s="158">
        <f aca="true" t="shared" si="39" ref="E69:Q71">ROUND(AC69,0)</f>
        <v>0</v>
      </c>
      <c r="F69" s="158">
        <f t="shared" si="39"/>
        <v>0</v>
      </c>
      <c r="G69" s="158">
        <f t="shared" si="39"/>
        <v>0</v>
      </c>
      <c r="H69" s="158">
        <f t="shared" si="39"/>
        <v>0</v>
      </c>
      <c r="I69" s="158">
        <f t="shared" si="39"/>
        <v>0</v>
      </c>
      <c r="J69" s="158">
        <f t="shared" si="39"/>
        <v>0</v>
      </c>
      <c r="K69" s="158">
        <f t="shared" si="39"/>
        <v>0</v>
      </c>
      <c r="L69" s="158">
        <f t="shared" si="39"/>
        <v>0</v>
      </c>
      <c r="M69" s="158">
        <f t="shared" si="39"/>
        <v>0</v>
      </c>
      <c r="N69" s="158">
        <f t="shared" si="39"/>
        <v>0</v>
      </c>
      <c r="O69" s="158">
        <f t="shared" si="39"/>
        <v>0</v>
      </c>
      <c r="P69" s="158">
        <f t="shared" si="39"/>
        <v>0</v>
      </c>
      <c r="Q69" s="158">
        <f t="shared" si="39"/>
        <v>0</v>
      </c>
      <c r="R69" s="158">
        <f aca="true" t="shared" si="40" ref="R69:S71">ROUND(AP69,0)</f>
        <v>0</v>
      </c>
      <c r="S69" s="158">
        <f t="shared" si="40"/>
        <v>0</v>
      </c>
      <c r="T69" s="68">
        <f>SUM(E69:S69)</f>
        <v>0</v>
      </c>
      <c r="U69" s="66" t="str">
        <f>$B$68&amp;A69</f>
        <v>021001</v>
      </c>
      <c r="V69" s="59">
        <f>IF(AND(T69&lt;&gt;0,T69&lt;&gt;100),"ATTENZIONE: IL TOTALE DEVE ESSERE =100","")</f>
      </c>
      <c r="W69" s="21"/>
      <c r="AA69" s="124"/>
      <c r="AB69" s="124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68">
        <f>SUM(AC69:AQ69)</f>
        <v>0</v>
      </c>
      <c r="AS69" s="66" t="str">
        <f>$B$68&amp;A69</f>
        <v>021001</v>
      </c>
      <c r="AT69" s="59">
        <f>IF(AND(AR69&lt;&gt;0,AR69&lt;&gt;100),"ATTENZIONE: IL TOTALE DEVE ESSERE =100","")</f>
      </c>
    </row>
    <row r="70" spans="1:46" s="6" customFormat="1" ht="27.75" customHeight="1">
      <c r="A70" s="67" t="s">
        <v>35</v>
      </c>
      <c r="B70" s="29" t="s">
        <v>198</v>
      </c>
      <c r="C70" s="125"/>
      <c r="D70" s="125"/>
      <c r="E70" s="158">
        <f t="shared" si="39"/>
        <v>0</v>
      </c>
      <c r="F70" s="158">
        <f t="shared" si="39"/>
        <v>0</v>
      </c>
      <c r="G70" s="158">
        <f t="shared" si="39"/>
        <v>0</v>
      </c>
      <c r="H70" s="158">
        <f t="shared" si="39"/>
        <v>0</v>
      </c>
      <c r="I70" s="158">
        <f t="shared" si="39"/>
        <v>0</v>
      </c>
      <c r="J70" s="158">
        <f t="shared" si="39"/>
        <v>0</v>
      </c>
      <c r="K70" s="158">
        <f t="shared" si="39"/>
        <v>0</v>
      </c>
      <c r="L70" s="158">
        <f t="shared" si="39"/>
        <v>0</v>
      </c>
      <c r="M70" s="158">
        <f t="shared" si="39"/>
        <v>0</v>
      </c>
      <c r="N70" s="158">
        <f t="shared" si="39"/>
        <v>0</v>
      </c>
      <c r="O70" s="158">
        <f t="shared" si="39"/>
        <v>0</v>
      </c>
      <c r="P70" s="158">
        <f t="shared" si="39"/>
        <v>0</v>
      </c>
      <c r="Q70" s="158">
        <f t="shared" si="39"/>
        <v>0</v>
      </c>
      <c r="R70" s="158">
        <f t="shared" si="40"/>
        <v>0</v>
      </c>
      <c r="S70" s="158">
        <f t="shared" si="40"/>
        <v>0</v>
      </c>
      <c r="T70" s="68">
        <f>SUM(E70:S70)</f>
        <v>0</v>
      </c>
      <c r="U70" s="66" t="str">
        <f>$B$68&amp;A70</f>
        <v>021002</v>
      </c>
      <c r="V70" s="59">
        <f>IF(AND(T70&lt;&gt;0,T70&lt;&gt;100),"ATTENZIONE: IL TOTALE DEVE ESSERE =100","")</f>
      </c>
      <c r="W70" s="14"/>
      <c r="AA70" s="125"/>
      <c r="AB70" s="125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68">
        <f>SUM(AC70:AQ70)</f>
        <v>0</v>
      </c>
      <c r="AS70" s="66" t="str">
        <f>$B$68&amp;A70</f>
        <v>021002</v>
      </c>
      <c r="AT70" s="59">
        <f>IF(AND(AR70&lt;&gt;0,AR70&lt;&gt;100),"ATTENZIONE: IL TOTALE DEVE ESSERE =100","")</f>
      </c>
    </row>
    <row r="71" spans="1:46" s="6" customFormat="1" ht="27.75" customHeight="1">
      <c r="A71" s="69" t="s">
        <v>36</v>
      </c>
      <c r="B71" s="22" t="s">
        <v>199</v>
      </c>
      <c r="C71" s="125"/>
      <c r="D71" s="125"/>
      <c r="E71" s="158">
        <f t="shared" si="39"/>
        <v>0</v>
      </c>
      <c r="F71" s="158">
        <f t="shared" si="39"/>
        <v>0</v>
      </c>
      <c r="G71" s="158">
        <f t="shared" si="39"/>
        <v>0</v>
      </c>
      <c r="H71" s="158">
        <f t="shared" si="39"/>
        <v>0</v>
      </c>
      <c r="I71" s="158">
        <f t="shared" si="39"/>
        <v>0</v>
      </c>
      <c r="J71" s="158">
        <f t="shared" si="39"/>
        <v>0</v>
      </c>
      <c r="K71" s="158">
        <f t="shared" si="39"/>
        <v>0</v>
      </c>
      <c r="L71" s="158">
        <f t="shared" si="39"/>
        <v>0</v>
      </c>
      <c r="M71" s="158">
        <f t="shared" si="39"/>
        <v>0</v>
      </c>
      <c r="N71" s="158">
        <f t="shared" si="39"/>
        <v>0</v>
      </c>
      <c r="O71" s="158">
        <f t="shared" si="39"/>
        <v>0</v>
      </c>
      <c r="P71" s="158">
        <f t="shared" si="39"/>
        <v>0</v>
      </c>
      <c r="Q71" s="158">
        <f t="shared" si="39"/>
        <v>0</v>
      </c>
      <c r="R71" s="158">
        <f t="shared" si="40"/>
        <v>0</v>
      </c>
      <c r="S71" s="158">
        <f t="shared" si="40"/>
        <v>0</v>
      </c>
      <c r="T71" s="68">
        <f>SUM(E71:S71)</f>
        <v>0</v>
      </c>
      <c r="U71" s="66" t="str">
        <f>$B$68&amp;A71</f>
        <v>021003</v>
      </c>
      <c r="V71" s="59">
        <f>IF(AND(T71&lt;&gt;0,T71&lt;&gt;100),"ATTENZIONE: IL TOTALE DEVE ESSERE =100","")</f>
      </c>
      <c r="AA71" s="125"/>
      <c r="AB71" s="125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68">
        <f>SUM(AC71:AQ71)</f>
        <v>0</v>
      </c>
      <c r="AS71" s="66" t="str">
        <f>$B$68&amp;A71</f>
        <v>021003</v>
      </c>
      <c r="AT71" s="59">
        <f>IF(AND(AR71&lt;&gt;0,AR71&lt;&gt;100),"ATTENZIONE: IL TOTALE DEVE ESSERE =100","")</f>
      </c>
    </row>
    <row r="72" spans="1:46" s="6" customFormat="1" ht="27.75" customHeight="1" hidden="1">
      <c r="A72" s="132"/>
      <c r="B72" s="133"/>
      <c r="C72" s="134"/>
      <c r="D72" s="134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6">
        <f>SUM(T10:T16,T18:T20,T22,T24:T27,T29:T30,T32:T35,T37:T42,T44:T49,T51:T51,T53+T55,T57:T58,T60:T62,T64,T66,T69:T71)</f>
        <v>3200</v>
      </c>
      <c r="U72" s="66"/>
      <c r="V72" s="59" t="str">
        <f>IF(AND(T72&lt;&gt;0,T72&lt;&gt;100),"ATTENZIONE: IL TOTALE DEVE ESSERE =100","")</f>
        <v>ATTENZIONE: IL TOTALE DEVE ESSERE =100</v>
      </c>
      <c r="AA72" s="134"/>
      <c r="AB72" s="134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60">
        <f>SUM(AQ10:AQ16,AQ18:AQ20,AQ22,AQ24:AQ27,AQ29:AQ30,AQ32:AQ35,AQ37:AQ42,AQ44:AQ49,AQ51:AQ51,AQ53+AQ55,AQ57:AQ58,AQ60:AQ62,AQ64,AQ66:AQ67,AQ69:AQ71)</f>
        <v>0</v>
      </c>
      <c r="AR72" s="136">
        <f>SUM(AR10:AR16,AR18:AR20,AR22,AR24:AR27,AR29:AR30,AR32:AR35,AR37:AR42,AR44:AR49,AR51:AR51,AR53+AR55,AR57:AR58,AR60:AR62,AR64,AR66:AS67,AR69:AR71)</f>
        <v>3200</v>
      </c>
      <c r="AS72" s="66"/>
      <c r="AT72" s="59" t="str">
        <f>IF(AND(AR72&lt;&gt;0,AR72&lt;&gt;100),"ATTENZIONE: IL TOTALE DEVE ESSERE =100","")</f>
        <v>ATTENZIONE: IL TOTALE DEVE ESSERE =100</v>
      </c>
    </row>
    <row r="73" ht="24.75" customHeight="1">
      <c r="A73" s="129" t="s">
        <v>135</v>
      </c>
    </row>
    <row r="74" spans="1:44" ht="30" customHeight="1">
      <c r="A74" s="188" t="s">
        <v>138</v>
      </c>
      <c r="B74" s="189"/>
      <c r="C74" s="189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  <c r="AB74" s="189"/>
      <c r="AC74" s="189"/>
      <c r="AD74" s="189"/>
      <c r="AE74" s="189"/>
      <c r="AF74" s="189"/>
      <c r="AG74" s="189"/>
      <c r="AH74" s="189"/>
      <c r="AI74" s="189"/>
      <c r="AJ74" s="189"/>
      <c r="AK74" s="189"/>
      <c r="AL74" s="189"/>
      <c r="AM74" s="189"/>
      <c r="AN74" s="189"/>
      <c r="AO74" s="189"/>
      <c r="AP74" s="189"/>
      <c r="AQ74" s="189"/>
      <c r="AR74" s="190"/>
    </row>
    <row r="75" spans="1:44" ht="60" customHeight="1">
      <c r="A75" s="191"/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92"/>
      <c r="AD75" s="192"/>
      <c r="AE75" s="192"/>
      <c r="AF75" s="192"/>
      <c r="AG75" s="192"/>
      <c r="AH75" s="192"/>
      <c r="AI75" s="192"/>
      <c r="AJ75" s="192"/>
      <c r="AK75" s="192"/>
      <c r="AL75" s="192"/>
      <c r="AM75" s="192"/>
      <c r="AN75" s="192"/>
      <c r="AO75" s="192"/>
      <c r="AP75" s="192"/>
      <c r="AQ75" s="192"/>
      <c r="AR75" s="193"/>
    </row>
  </sheetData>
  <sheetProtection password="EA98" sheet="1" formatColumns="0" selectLockedCells="1"/>
  <mergeCells count="66">
    <mergeCell ref="AA68:AR68"/>
    <mergeCell ref="A74:AR74"/>
    <mergeCell ref="A75:AR75"/>
    <mergeCell ref="AA52:AR52"/>
    <mergeCell ref="AA54:AR54"/>
    <mergeCell ref="AA56:AR56"/>
    <mergeCell ref="AA59:AR59"/>
    <mergeCell ref="AA63:AR63"/>
    <mergeCell ref="AA65:AR65"/>
    <mergeCell ref="C54:T54"/>
    <mergeCell ref="AA23:AR23"/>
    <mergeCell ref="AA28:AR28"/>
    <mergeCell ref="AA31:AR31"/>
    <mergeCell ref="AA36:AR36"/>
    <mergeCell ref="AA43:AR43"/>
    <mergeCell ref="AA50:AR50"/>
    <mergeCell ref="AP5:AP6"/>
    <mergeCell ref="AQ5:AQ6"/>
    <mergeCell ref="AR5:AR6"/>
    <mergeCell ref="AA9:AO9"/>
    <mergeCell ref="AA17:AR17"/>
    <mergeCell ref="AA21:AR21"/>
    <mergeCell ref="AJ5:AJ6"/>
    <mergeCell ref="AK5:AK6"/>
    <mergeCell ref="AL5:AL6"/>
    <mergeCell ref="AM5:AM6"/>
    <mergeCell ref="M5:M6"/>
    <mergeCell ref="C9:Q9"/>
    <mergeCell ref="AN5:AN6"/>
    <mergeCell ref="AO5:AO6"/>
    <mergeCell ref="AA5:AB5"/>
    <mergeCell ref="AC5:AC6"/>
    <mergeCell ref="AD5:AD6"/>
    <mergeCell ref="AE5:AE6"/>
    <mergeCell ref="AF5:AF6"/>
    <mergeCell ref="AG5:AG6"/>
    <mergeCell ref="C31:T31"/>
    <mergeCell ref="C50:T50"/>
    <mergeCell ref="C28:T28"/>
    <mergeCell ref="C23:T23"/>
    <mergeCell ref="G5:G6"/>
    <mergeCell ref="T5:T6"/>
    <mergeCell ref="R5:R6"/>
    <mergeCell ref="Q5:Q6"/>
    <mergeCell ref="I5:I6"/>
    <mergeCell ref="C5:D5"/>
    <mergeCell ref="O5:O6"/>
    <mergeCell ref="E5:E6"/>
    <mergeCell ref="N5:N6"/>
    <mergeCell ref="P5:P6"/>
    <mergeCell ref="C68:T68"/>
    <mergeCell ref="C65:T65"/>
    <mergeCell ref="C63:T63"/>
    <mergeCell ref="C59:T59"/>
    <mergeCell ref="C56:T56"/>
    <mergeCell ref="C52:T52"/>
    <mergeCell ref="C43:T43"/>
    <mergeCell ref="C36:T36"/>
    <mergeCell ref="C17:T17"/>
    <mergeCell ref="C21:T21"/>
    <mergeCell ref="A5:A6"/>
    <mergeCell ref="F5:F6"/>
    <mergeCell ref="B5:B6"/>
    <mergeCell ref="L5:L6"/>
    <mergeCell ref="H5:H6"/>
    <mergeCell ref="S5:S6"/>
  </mergeCells>
  <dataValidations count="1">
    <dataValidation type="whole" allowBlank="1" showInputMessage="1" showErrorMessage="1" errorTitle="Dato immesso non valido" error="INSERIRE SOLO VALORI NUMERICI INTERI, VALORE MAX 100" sqref="E29:S30 E10:S16 E22:S22 E18:S20 E24:S27 E37:S42 E32:S35 E69:S72 E44:S49 E64:S64 E60:S62 E57:S58 E55:S55 E51:S51 E53:S53 AC29:AQ30 AC24:AQ27 AC22:AQ22 AC18:AQ20 AC37:AQ42 AC44:AQ49 AC32:AQ35 AC53:AQ53 E66:S67 AC64:AQ64 AC60:AQ62 AC57:AQ58 AC55:AQ55 AC51:AQ51 AC69:AP72 AQ69:AQ71 AC10:AQ16 AC66:AQ67">
      <formula1>0</formula1>
      <formula2>100</formula2>
    </dataValidation>
  </dataValidations>
  <printOptions horizontalCentered="1"/>
  <pageMargins left="0" right="0" top="0.1968503937007874" bottom="0" header="0.1968503937007874" footer="0.1968503937007874"/>
  <pageSetup fitToHeight="0" orientation="landscape" pageOrder="overThenDown" paperSize="9" scale="80" r:id="rId2"/>
  <headerFooter alignWithMargins="0">
    <oddFooter>&amp;CPagina &amp;P di &amp;N</oddFooter>
  </headerFooter>
  <rowBreaks count="3" manualBreakCount="3">
    <brk id="27" max="43" man="1"/>
    <brk id="42" max="43" man="1"/>
    <brk id="58" max="4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89"/>
  <sheetViews>
    <sheetView showGridLines="0" zoomScalePageLayoutView="0" workbookViewId="0" topLeftCell="A1">
      <pane xSplit="2" ySplit="11" topLeftCell="AA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G46" sqref="AG46"/>
    </sheetView>
  </sheetViews>
  <sheetFormatPr defaultColWidth="9.140625" defaultRowHeight="12.75"/>
  <cols>
    <col min="1" max="1" width="7.00390625" style="34" customWidth="1"/>
    <col min="2" max="2" width="28.7109375" style="1" customWidth="1"/>
    <col min="3" max="8" width="8.8515625" style="1" hidden="1" customWidth="1"/>
    <col min="9" max="10" width="11.421875" style="1" hidden="1" customWidth="1"/>
    <col min="11" max="13" width="9.8515625" style="1" hidden="1" customWidth="1"/>
    <col min="14" max="15" width="8.8515625" style="1" hidden="1" customWidth="1"/>
    <col min="16" max="16" width="11.421875" style="1" hidden="1" customWidth="1"/>
    <col min="17" max="17" width="57.8515625" style="1" hidden="1" customWidth="1"/>
    <col min="18" max="18" width="11.7109375" style="1" hidden="1" customWidth="1"/>
    <col min="19" max="26" width="9.140625" style="1" hidden="1" customWidth="1"/>
    <col min="27" max="32" width="8.8515625" style="1" customWidth="1"/>
    <col min="33" max="34" width="11.421875" style="1" customWidth="1"/>
    <col min="35" max="38" width="9.8515625" style="1" customWidth="1"/>
    <col min="39" max="39" width="8.8515625" style="1" customWidth="1"/>
    <col min="40" max="40" width="11.421875" style="1" hidden="1" customWidth="1"/>
    <col min="41" max="41" width="57.8515625" style="1" customWidth="1"/>
    <col min="42" max="16384" width="9.140625" style="1" customWidth="1"/>
  </cols>
  <sheetData>
    <row r="1" spans="1:39" s="2" customFormat="1" ht="22.5" customHeight="1">
      <c r="A1" s="206" t="str">
        <f>"ANNO "&amp;'T18'!$K$1</f>
        <v>ANNO 2015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</row>
    <row r="2" spans="1:30" s="2" customFormat="1" ht="29.25" customHeight="1">
      <c r="A2" s="71"/>
      <c r="B2" s="32"/>
      <c r="C2" s="31"/>
      <c r="D2" s="31"/>
      <c r="F2" s="42"/>
      <c r="AA2" s="31"/>
      <c r="AB2" s="31"/>
      <c r="AD2" s="42"/>
    </row>
    <row r="3" spans="1:40" s="2" customFormat="1" ht="30" customHeight="1" thickBot="1">
      <c r="A3" s="31"/>
      <c r="B3" s="107"/>
      <c r="C3" s="200" t="str">
        <f>IF(AND(O76&lt;&gt;0,'T18'!$T$72=0),"ATTENZIONE! PRIMA DI INSERIRE DATI IN QUESTA TABELLA OCCORRE COMPILARE LA T18"," ")</f>
        <v> </v>
      </c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79"/>
      <c r="AA3" s="200" t="str">
        <f>IF(AND(AM76&lt;&gt;0,'T18'!$T$72=0),"ATTENZIONE! PRIMA DI INSERIRE DATI IN QUESTA TABELLA OCCORRE COMPILARE LA T18"," ")</f>
        <v> </v>
      </c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79"/>
    </row>
    <row r="4" spans="1:40" s="48" customFormat="1" ht="21" customHeight="1">
      <c r="A4" s="208" t="str">
        <f>IF($AF$4="","INSERIRE IL CODICE CONTRATTO ==&gt; ",(IF(AND($AF$4&lt;&gt;"RALN",$AF$4&lt;&gt;"RESI",$AF$4&lt;&gt;"REVA",$AF$4&lt;&gt;"REFR",$AF$4&lt;&gt;"PRTN",$AF$4&lt;&gt;"PRBZ"),"ATTENZIONE: CODICE CONTRATTO NON VALIDO! ","Codice contratto: ")))</f>
        <v>Codice contratto: 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9"/>
      <c r="AF4" s="98" t="s">
        <v>263</v>
      </c>
      <c r="AG4" s="204"/>
      <c r="AH4" s="205"/>
      <c r="AI4" s="205"/>
      <c r="AJ4" s="205"/>
      <c r="AK4" s="205"/>
      <c r="AL4" s="205"/>
      <c r="AM4" s="205"/>
      <c r="AN4" s="70"/>
    </row>
    <row r="5" spans="1:40" s="4" customFormat="1" ht="18.75" customHeight="1" hidden="1">
      <c r="A5" s="100"/>
      <c r="B5" s="101"/>
      <c r="C5" s="65" t="s">
        <v>49</v>
      </c>
      <c r="D5" s="65" t="s">
        <v>133</v>
      </c>
      <c r="E5" s="65" t="s">
        <v>50</v>
      </c>
      <c r="F5" s="65" t="s">
        <v>51</v>
      </c>
      <c r="G5" s="65" t="s">
        <v>52</v>
      </c>
      <c r="H5" s="65" t="s">
        <v>53</v>
      </c>
      <c r="I5" s="102" t="s">
        <v>54</v>
      </c>
      <c r="J5" s="102" t="s">
        <v>55</v>
      </c>
      <c r="K5" s="102" t="s">
        <v>56</v>
      </c>
      <c r="L5" s="102" t="s">
        <v>57</v>
      </c>
      <c r="M5" s="102" t="s">
        <v>58</v>
      </c>
      <c r="N5" s="102" t="s">
        <v>59</v>
      </c>
      <c r="O5" s="102" t="s">
        <v>60</v>
      </c>
      <c r="P5" s="99"/>
      <c r="AA5" s="65" t="s">
        <v>49</v>
      </c>
      <c r="AB5" s="65" t="s">
        <v>133</v>
      </c>
      <c r="AC5" s="65" t="s">
        <v>50</v>
      </c>
      <c r="AD5" s="65" t="s">
        <v>51</v>
      </c>
      <c r="AE5" s="65" t="s">
        <v>52</v>
      </c>
      <c r="AF5" s="65" t="s">
        <v>53</v>
      </c>
      <c r="AG5" s="102" t="s">
        <v>54</v>
      </c>
      <c r="AH5" s="102" t="s">
        <v>55</v>
      </c>
      <c r="AI5" s="102" t="s">
        <v>56</v>
      </c>
      <c r="AJ5" s="102" t="s">
        <v>57</v>
      </c>
      <c r="AK5" s="102" t="s">
        <v>58</v>
      </c>
      <c r="AL5" s="102" t="s">
        <v>59</v>
      </c>
      <c r="AM5" s="102" t="s">
        <v>60</v>
      </c>
      <c r="AN5" s="99"/>
    </row>
    <row r="6" spans="1:40" s="4" customFormat="1" ht="15.75">
      <c r="A6" s="196" t="s">
        <v>77</v>
      </c>
      <c r="B6" s="196"/>
      <c r="C6" s="197" t="s">
        <v>62</v>
      </c>
      <c r="D6" s="199"/>
      <c r="E6" s="196" t="s">
        <v>63</v>
      </c>
      <c r="F6" s="196"/>
      <c r="G6" s="196"/>
      <c r="H6" s="196"/>
      <c r="I6" s="197" t="s">
        <v>64</v>
      </c>
      <c r="J6" s="198"/>
      <c r="K6" s="199"/>
      <c r="L6" s="196" t="s">
        <v>72</v>
      </c>
      <c r="M6" s="196"/>
      <c r="N6" s="196"/>
      <c r="O6" s="196"/>
      <c r="P6" s="47"/>
      <c r="AA6" s="197" t="s">
        <v>62</v>
      </c>
      <c r="AB6" s="199"/>
      <c r="AC6" s="196" t="s">
        <v>63</v>
      </c>
      <c r="AD6" s="196"/>
      <c r="AE6" s="196"/>
      <c r="AF6" s="196"/>
      <c r="AG6" s="197" t="s">
        <v>64</v>
      </c>
      <c r="AH6" s="198"/>
      <c r="AI6" s="199"/>
      <c r="AJ6" s="196" t="s">
        <v>72</v>
      </c>
      <c r="AK6" s="196"/>
      <c r="AL6" s="196"/>
      <c r="AM6" s="196"/>
      <c r="AN6" s="47"/>
    </row>
    <row r="7" spans="1:39" s="33" customFormat="1" ht="36" customHeight="1">
      <c r="A7" s="201" t="s">
        <v>76</v>
      </c>
      <c r="B7" s="201"/>
      <c r="C7" s="46" t="s">
        <v>1</v>
      </c>
      <c r="D7" s="46" t="s">
        <v>132</v>
      </c>
      <c r="E7" s="46" t="s">
        <v>65</v>
      </c>
      <c r="F7" s="46" t="s">
        <v>66</v>
      </c>
      <c r="G7" s="46" t="s">
        <v>67</v>
      </c>
      <c r="H7" s="46" t="s">
        <v>68</v>
      </c>
      <c r="I7" s="46" t="s">
        <v>69</v>
      </c>
      <c r="J7" s="46" t="s">
        <v>70</v>
      </c>
      <c r="K7" s="46" t="s">
        <v>71</v>
      </c>
      <c r="L7" s="46" t="s">
        <v>73</v>
      </c>
      <c r="M7" s="46" t="s">
        <v>74</v>
      </c>
      <c r="N7" s="162" t="s">
        <v>239</v>
      </c>
      <c r="O7" s="46" t="s">
        <v>75</v>
      </c>
      <c r="AA7" s="46" t="s">
        <v>1</v>
      </c>
      <c r="AB7" s="46" t="s">
        <v>132</v>
      </c>
      <c r="AC7" s="46" t="s">
        <v>65</v>
      </c>
      <c r="AD7" s="46" t="s">
        <v>66</v>
      </c>
      <c r="AE7" s="46" t="s">
        <v>67</v>
      </c>
      <c r="AF7" s="46" t="s">
        <v>68</v>
      </c>
      <c r="AG7" s="46" t="s">
        <v>69</v>
      </c>
      <c r="AH7" s="46" t="s">
        <v>70</v>
      </c>
      <c r="AI7" s="46" t="s">
        <v>71</v>
      </c>
      <c r="AJ7" s="46" t="s">
        <v>73</v>
      </c>
      <c r="AK7" s="46" t="s">
        <v>74</v>
      </c>
      <c r="AL7" s="46" t="s">
        <v>239</v>
      </c>
      <c r="AM7" s="46" t="s">
        <v>75</v>
      </c>
    </row>
    <row r="8" spans="1:40" s="53" customFormat="1" ht="45" customHeight="1">
      <c r="A8" s="202"/>
      <c r="B8" s="203"/>
      <c r="C8" s="50"/>
      <c r="D8" s="50">
        <f>IF(OR($AF$4="RESI",$AF$4="REFR",$AF$4="REVA",$AF$4="PRBZ",$AF$4="PRTN"),(IF(D10&gt;0,"ATTENZIONE:LA COLONNA NON VA COMPILATA","NON COMPILARE")),"")</f>
      </c>
      <c r="E8" s="50"/>
      <c r="F8" s="51"/>
      <c r="G8" s="51"/>
      <c r="H8" s="51"/>
      <c r="I8" s="50">
        <f>IF(OR($AF$4="REVA",$AF$4="PRBZ",$AF$4="PRTN"),(IF(I10&gt;0,"ATTENZIONE:LA COLONNA NON VA COMPILATA","NON COMPILARE")),"")</f>
      </c>
      <c r="J8" s="50">
        <f>IF(OR($AF$4="RESI",$AF$4="PRTN"),(IF(J10&gt;0,"ATTENZIONE:LA COLONNA NON VA COMPILATA","NON COMPILARE")),"")</f>
      </c>
      <c r="K8" s="51"/>
      <c r="L8" s="51"/>
      <c r="M8" s="51"/>
      <c r="N8" s="51"/>
      <c r="O8" s="51"/>
      <c r="P8" s="52"/>
      <c r="AA8" s="50"/>
      <c r="AB8" s="50">
        <f>IF(OR($AF$4="RESI",$AF$4="REFR",$AF$4="REVA",$AF$4="PRBZ",$AF$4="PRTN"),(IF(AB10&gt;0,"ATTENZIONE:LA COLONNA NON VA COMPILATA","NON COMPILARE")),"")</f>
      </c>
      <c r="AC8" s="50"/>
      <c r="AD8" s="51"/>
      <c r="AE8" s="51"/>
      <c r="AF8" s="51"/>
      <c r="AG8" s="50">
        <f>IF(OR($AF$4="REVA",$AF$4="PRBZ",$AF$4="PRTN"),(IF(AG10&gt;0,"ATTENZIONE:LA COLONNA NON VA COMPILATA","NON COMPILARE")),"")</f>
      </c>
      <c r="AH8" s="50">
        <f>IF(OR($AF$4="RESI",$AF$4="PRTN"),(IF(AH10&gt;0,"ATTENZIONE:LA COLONNA NON VA COMPILATA","NON COMPILARE")),"")</f>
      </c>
      <c r="AI8" s="51"/>
      <c r="AJ8" s="51"/>
      <c r="AK8" s="51"/>
      <c r="AL8" s="51"/>
      <c r="AM8" s="51"/>
      <c r="AN8" s="52"/>
    </row>
    <row r="9" spans="1:40" s="57" customFormat="1" ht="10.5" customHeight="1" hidden="1">
      <c r="A9" s="202"/>
      <c r="B9" s="203"/>
      <c r="C9" s="54"/>
      <c r="D9" s="54"/>
      <c r="E9" s="54"/>
      <c r="F9" s="55"/>
      <c r="G9" s="55"/>
      <c r="H9" s="55"/>
      <c r="I9" s="54"/>
      <c r="J9" s="54"/>
      <c r="K9" s="55"/>
      <c r="L9" s="55"/>
      <c r="M9" s="55"/>
      <c r="N9" s="55"/>
      <c r="O9" s="55"/>
      <c r="P9" s="56"/>
      <c r="AA9" s="54"/>
      <c r="AB9" s="54"/>
      <c r="AC9" s="54"/>
      <c r="AD9" s="55"/>
      <c r="AE9" s="55"/>
      <c r="AF9" s="55"/>
      <c r="AG9" s="54"/>
      <c r="AH9" s="54"/>
      <c r="AI9" s="55"/>
      <c r="AJ9" s="55"/>
      <c r="AK9" s="55"/>
      <c r="AL9" s="55"/>
      <c r="AM9" s="55"/>
      <c r="AN9" s="56"/>
    </row>
    <row r="10" spans="1:40" s="57" customFormat="1" ht="21" customHeight="1" hidden="1">
      <c r="A10" s="49"/>
      <c r="B10" s="49"/>
      <c r="C10" s="54"/>
      <c r="D10" s="127">
        <f>SUM(D14:D34)</f>
        <v>0</v>
      </c>
      <c r="E10" s="54"/>
      <c r="F10" s="55"/>
      <c r="G10" s="55"/>
      <c r="H10" s="55"/>
      <c r="I10" s="72">
        <f>SUM(I14:I34)</f>
        <v>0</v>
      </c>
      <c r="J10" s="72">
        <f>SUM(J14:J34)</f>
        <v>0</v>
      </c>
      <c r="K10" s="55"/>
      <c r="L10" s="55"/>
      <c r="M10" s="55"/>
      <c r="N10" s="55"/>
      <c r="O10" s="55"/>
      <c r="P10" s="56"/>
      <c r="AA10" s="54"/>
      <c r="AB10" s="127">
        <f>SUM(AB14:AB34)</f>
        <v>0</v>
      </c>
      <c r="AC10" s="54"/>
      <c r="AD10" s="55"/>
      <c r="AE10" s="55"/>
      <c r="AF10" s="55"/>
      <c r="AG10" s="72">
        <f>SUM(AG14:AG34)</f>
        <v>0</v>
      </c>
      <c r="AH10" s="72">
        <f>SUM(AH14:AH34)</f>
        <v>0</v>
      </c>
      <c r="AI10" s="55"/>
      <c r="AJ10" s="55"/>
      <c r="AK10" s="55"/>
      <c r="AL10" s="55"/>
      <c r="AM10" s="55"/>
      <c r="AN10" s="56"/>
    </row>
    <row r="11" spans="1:39" s="33" customFormat="1" ht="16.5" customHeight="1">
      <c r="A11" s="41" t="s">
        <v>81</v>
      </c>
      <c r="B11" s="41" t="s">
        <v>83</v>
      </c>
      <c r="C11" s="43" t="s">
        <v>4</v>
      </c>
      <c r="D11" s="43" t="s">
        <v>4</v>
      </c>
      <c r="E11" s="43" t="s">
        <v>4</v>
      </c>
      <c r="F11" s="43" t="s">
        <v>4</v>
      </c>
      <c r="G11" s="43" t="s">
        <v>4</v>
      </c>
      <c r="H11" s="43" t="s">
        <v>4</v>
      </c>
      <c r="I11" s="43" t="s">
        <v>3</v>
      </c>
      <c r="J11" s="43" t="s">
        <v>3</v>
      </c>
      <c r="K11" s="43" t="s">
        <v>4</v>
      </c>
      <c r="L11" s="43" t="s">
        <v>4</v>
      </c>
      <c r="M11" s="43" t="s">
        <v>4</v>
      </c>
      <c r="N11" s="43" t="s">
        <v>4</v>
      </c>
      <c r="O11" s="43" t="s">
        <v>4</v>
      </c>
      <c r="AA11" s="43" t="s">
        <v>4</v>
      </c>
      <c r="AB11" s="43" t="s">
        <v>4</v>
      </c>
      <c r="AC11" s="43" t="s">
        <v>4</v>
      </c>
      <c r="AD11" s="43" t="s">
        <v>4</v>
      </c>
      <c r="AE11" s="43" t="s">
        <v>4</v>
      </c>
      <c r="AF11" s="43" t="s">
        <v>4</v>
      </c>
      <c r="AG11" s="43" t="s">
        <v>3</v>
      </c>
      <c r="AH11" s="43" t="s">
        <v>3</v>
      </c>
      <c r="AI11" s="43" t="s">
        <v>4</v>
      </c>
      <c r="AJ11" s="43" t="s">
        <v>4</v>
      </c>
      <c r="AK11" s="43" t="s">
        <v>4</v>
      </c>
      <c r="AL11" s="43" t="s">
        <v>4</v>
      </c>
      <c r="AM11" s="43" t="s">
        <v>4</v>
      </c>
    </row>
    <row r="12" spans="1:39" s="33" customFormat="1" ht="16.5" customHeight="1" hidden="1">
      <c r="A12" s="41"/>
      <c r="B12" s="41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</row>
    <row r="13" spans="1:39" s="8" customFormat="1" ht="19.5" customHeight="1">
      <c r="A13" s="97"/>
      <c r="B13" s="96" t="str">
        <f>'T18'!B9</f>
        <v>006</v>
      </c>
      <c r="C13" s="175" t="str">
        <f>'T18'!C9</f>
        <v>ORGANIZZAZIONE GENERALE DELL'AMMINISTRAZIONE, GESTIONE FINANZIARIA, CONTABILE E CONTROLLO</v>
      </c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94"/>
      <c r="AA13" s="175" t="str">
        <f>'T18'!AA9</f>
        <v>ORGANIZZAZIONE GENERALE DELL'AMMINISTRAZIONE, GESTIONE FINANZIARIA, CONTABILE E CONTROLLO</v>
      </c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94"/>
    </row>
    <row r="14" spans="1:41" s="6" customFormat="1" ht="22.5" customHeight="1">
      <c r="A14" s="45" t="str">
        <f>'T18'!A10</f>
        <v>001</v>
      </c>
      <c r="B14" s="103" t="str">
        <f>'T18'!B10</f>
        <v>ORGANI ISTITUZIONALI</v>
      </c>
      <c r="C14" s="159">
        <f aca="true" t="shared" si="0" ref="C14:O14">ROUND(AA14,0)</f>
        <v>0</v>
      </c>
      <c r="D14" s="159">
        <f t="shared" si="0"/>
        <v>0</v>
      </c>
      <c r="E14" s="159">
        <f t="shared" si="0"/>
        <v>100</v>
      </c>
      <c r="F14" s="159">
        <f t="shared" si="0"/>
        <v>100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159">
        <f t="shared" si="0"/>
        <v>0</v>
      </c>
      <c r="M14" s="159">
        <f t="shared" si="0"/>
        <v>0</v>
      </c>
      <c r="N14" s="159">
        <f t="shared" si="0"/>
        <v>0</v>
      </c>
      <c r="O14" s="159">
        <f t="shared" si="0"/>
        <v>0</v>
      </c>
      <c r="P14" s="66" t="str">
        <f>$B$13&amp;A14</f>
        <v>006001</v>
      </c>
      <c r="Q14" s="59">
        <f>IF('T18'!E10&gt;0,IF(SUM('T19'!C14:O14)=0,"ATTENZIONE: DEVE ESSERE COMPILATA ALMENO UNA CATEGORIA",""),IF(AND('T18'!$T$72&lt;&gt;0,SUM('T19'!C14:O14)&gt;0,'T18'!E10=0),"ATTENZIONE: NON SONO STATI DICHIARATI INTERVENTI IN ECONOMIA DIRETTA IN T18",""))</f>
      </c>
      <c r="R14" s="14"/>
      <c r="S14" s="14"/>
      <c r="AA14" s="85"/>
      <c r="AB14" s="85"/>
      <c r="AC14" s="85">
        <v>100</v>
      </c>
      <c r="AD14" s="85">
        <v>100</v>
      </c>
      <c r="AE14" s="85"/>
      <c r="AF14" s="85"/>
      <c r="AG14" s="85"/>
      <c r="AH14" s="85"/>
      <c r="AI14" s="85"/>
      <c r="AJ14" s="85"/>
      <c r="AK14" s="85"/>
      <c r="AL14" s="85"/>
      <c r="AM14" s="85"/>
      <c r="AN14" s="66" t="str">
        <f>$B$13&amp;A14</f>
        <v>006001</v>
      </c>
      <c r="AO14" s="59">
        <f>IF('T18'!AC10&gt;0,IF(SUM('T19'!AA14:AM14)=0,"ATTENZIONE: DEVE ESSERE COMPILATA ALMENO UNA CATEGORIA",""),IF(AND('T18'!$T$72&lt;&gt;0,SUM('T19'!AA14:AM14)&gt;0,'T18'!AC10=0),"ATTENZIONE: NON SONO STATI DICHIARATI INTERVENTI IN ECONOMIA DIRETTA IN T18",""))</f>
      </c>
    </row>
    <row r="15" spans="1:41" s="6" customFormat="1" ht="34.5" customHeight="1">
      <c r="A15" s="45" t="str">
        <f>'T18'!A11</f>
        <v>002</v>
      </c>
      <c r="B15" s="103" t="str">
        <f>'T18'!B11</f>
        <v>GESTIONE ECONOMICA, FINANZIARIA, PROGRAMMAZIONE, PROVVEDITORATO E CONTROLLO DI GESTIONE</v>
      </c>
      <c r="C15" s="159">
        <f aca="true" t="shared" si="1" ref="C15:C20">ROUND(AA15,0)</f>
        <v>0</v>
      </c>
      <c r="D15" s="159">
        <f aca="true" t="shared" si="2" ref="D15:D20">ROUND(AB15,0)</f>
        <v>0</v>
      </c>
      <c r="E15" s="159">
        <f aca="true" t="shared" si="3" ref="E15:E20">ROUND(AC15,0)</f>
        <v>1000</v>
      </c>
      <c r="F15" s="159">
        <f aca="true" t="shared" si="4" ref="F15:F20">ROUND(AD15,0)</f>
        <v>0</v>
      </c>
      <c r="G15" s="159">
        <f aca="true" t="shared" si="5" ref="G15:G20">ROUND(AE15,0)</f>
        <v>0</v>
      </c>
      <c r="H15" s="159">
        <f aca="true" t="shared" si="6" ref="H15:H20">ROUND(AF15,0)</f>
        <v>0</v>
      </c>
      <c r="I15" s="159">
        <f aca="true" t="shared" si="7" ref="I15:I20">ROUND(AG15,0)</f>
        <v>0</v>
      </c>
      <c r="J15" s="159">
        <f aca="true" t="shared" si="8" ref="J15:J20">ROUND(AH15,0)</f>
        <v>0</v>
      </c>
      <c r="K15" s="159">
        <f aca="true" t="shared" si="9" ref="K15:K20">ROUND(AI15,0)</f>
        <v>0</v>
      </c>
      <c r="L15" s="159">
        <f aca="true" t="shared" si="10" ref="L15:L20">ROUND(AJ15,0)</f>
        <v>0</v>
      </c>
      <c r="M15" s="159">
        <f aca="true" t="shared" si="11" ref="M15:M20">ROUND(AK15,0)</f>
        <v>0</v>
      </c>
      <c r="N15" s="159">
        <f aca="true" t="shared" si="12" ref="N15:N20">ROUND(AL15,0)</f>
        <v>0</v>
      </c>
      <c r="O15" s="159">
        <f aca="true" t="shared" si="13" ref="O15:O20">ROUND(AM15,0)</f>
        <v>0</v>
      </c>
      <c r="P15" s="66" t="str">
        <f aca="true" t="shared" si="14" ref="P15:P20">$B$13&amp;A15</f>
        <v>006002</v>
      </c>
      <c r="Q15" s="59">
        <f>IF('T18'!E11&gt;0,IF(SUM('T19'!C15:O15)=0,"ATTENZIONE: DEVE ESSERE COMPILATA ALMENO UNA CATEGORIA",""),IF(AND('T18'!$T$72&lt;&gt;0,SUM('T19'!C15:O15)&gt;0,'T18'!E11=0),"ATTENZIONE: NON SONO STATI DICHIARATI INTERVENTI IN ECONOMIA DIRETTA IN T18",""))</f>
      </c>
      <c r="AA15" s="85"/>
      <c r="AB15" s="85"/>
      <c r="AC15" s="85">
        <v>1000</v>
      </c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66" t="str">
        <f aca="true" t="shared" si="15" ref="AN15:AN20">$B$13&amp;A15</f>
        <v>006002</v>
      </c>
      <c r="AO15" s="59">
        <f>IF('T18'!AC11&gt;0,IF(SUM('T19'!AA15:AM15)=0,"ATTENZIONE: DEVE ESSERE COMPILATA ALMENO UNA CATEGORIA",""),IF(AND('T18'!$T$72&lt;&gt;0,SUM('T19'!AA15:AM15)&gt;0,'T18'!AC11=0),"ATTENZIONE: NON SONO STATI DICHIARATI INTERVENTI IN ECONOMIA DIRETTA IN T18",""))</f>
      </c>
    </row>
    <row r="16" spans="1:41" s="6" customFormat="1" ht="34.5" customHeight="1">
      <c r="A16" s="45" t="str">
        <f>'T18'!A12</f>
        <v>006</v>
      </c>
      <c r="B16" s="103" t="str">
        <f>'T18'!B12</f>
        <v>SERVIZI LEGALI</v>
      </c>
      <c r="C16" s="159">
        <f t="shared" si="1"/>
        <v>0</v>
      </c>
      <c r="D16" s="159">
        <f t="shared" si="2"/>
        <v>0</v>
      </c>
      <c r="E16" s="159">
        <f t="shared" si="3"/>
        <v>50</v>
      </c>
      <c r="F16" s="159">
        <f t="shared" si="4"/>
        <v>0</v>
      </c>
      <c r="G16" s="159">
        <f t="shared" si="5"/>
        <v>0</v>
      </c>
      <c r="H16" s="159">
        <f t="shared" si="6"/>
        <v>0</v>
      </c>
      <c r="I16" s="159">
        <f t="shared" si="7"/>
        <v>0</v>
      </c>
      <c r="J16" s="159">
        <f t="shared" si="8"/>
        <v>0</v>
      </c>
      <c r="K16" s="159">
        <f t="shared" si="9"/>
        <v>0</v>
      </c>
      <c r="L16" s="159">
        <f t="shared" si="10"/>
        <v>0</v>
      </c>
      <c r="M16" s="159">
        <f t="shared" si="11"/>
        <v>0</v>
      </c>
      <c r="N16" s="159">
        <f t="shared" si="12"/>
        <v>0</v>
      </c>
      <c r="O16" s="159">
        <f t="shared" si="13"/>
        <v>0</v>
      </c>
      <c r="P16" s="66" t="str">
        <f t="shared" si="14"/>
        <v>006006</v>
      </c>
      <c r="Q16" s="59">
        <f>IF('T18'!E12&gt;0,IF(SUM('T19'!C16:O16)=0,"ATTENZIONE: DEVE ESSERE COMPILATA ALMENO UNA CATEGORIA",""),IF(AND('T18'!$T$72&lt;&gt;0,SUM('T19'!C16:O16)&gt;0,'T18'!E12=0),"ATTENZIONE: NON SONO STATI DICHIARATI INTERVENTI IN ECONOMIA DIRETTA IN T18",""))</f>
      </c>
      <c r="AA16" s="85"/>
      <c r="AB16" s="85"/>
      <c r="AC16" s="85">
        <v>50</v>
      </c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66" t="str">
        <f t="shared" si="15"/>
        <v>006006</v>
      </c>
      <c r="AO16" s="59">
        <f>IF('T18'!AC12&gt;0,IF(SUM('T19'!AA16:AM16)=0,"ATTENZIONE: DEVE ESSERE COMPILATA ALMENO UNA CATEGORIA",""),IF(AND('T18'!$T$72&lt;&gt;0,SUM('T19'!AA16:AM16)&gt;0,'T18'!AC12=0),"ATTENZIONE: NON SONO STATI DICHIARATI INTERVENTI IN ECONOMIA DIRETTA IN T18",""))</f>
      </c>
    </row>
    <row r="17" spans="1:41" s="6" customFormat="1" ht="34.5" customHeight="1">
      <c r="A17" s="45" t="str">
        <f>'T18'!A13</f>
        <v>007</v>
      </c>
      <c r="B17" s="103" t="str">
        <f>'T18'!B13</f>
        <v>SERVIZI DI SUPPORTO</v>
      </c>
      <c r="C17" s="159">
        <f t="shared" si="1"/>
        <v>0</v>
      </c>
      <c r="D17" s="159">
        <f t="shared" si="2"/>
        <v>0</v>
      </c>
      <c r="E17" s="159">
        <f t="shared" si="3"/>
        <v>200</v>
      </c>
      <c r="F17" s="159">
        <f t="shared" si="4"/>
        <v>380</v>
      </c>
      <c r="G17" s="159">
        <f t="shared" si="5"/>
        <v>0</v>
      </c>
      <c r="H17" s="159">
        <f t="shared" si="6"/>
        <v>0</v>
      </c>
      <c r="I17" s="159">
        <f t="shared" si="7"/>
        <v>0</v>
      </c>
      <c r="J17" s="159">
        <f t="shared" si="8"/>
        <v>0</v>
      </c>
      <c r="K17" s="159">
        <f t="shared" si="9"/>
        <v>0</v>
      </c>
      <c r="L17" s="159">
        <f t="shared" si="10"/>
        <v>0</v>
      </c>
      <c r="M17" s="159">
        <f t="shared" si="11"/>
        <v>0</v>
      </c>
      <c r="N17" s="159">
        <f t="shared" si="12"/>
        <v>0</v>
      </c>
      <c r="O17" s="159">
        <f t="shared" si="13"/>
        <v>0</v>
      </c>
      <c r="P17" s="66" t="str">
        <f t="shared" si="14"/>
        <v>006007</v>
      </c>
      <c r="Q17" s="59">
        <f>IF('T18'!E13&gt;0,IF(SUM('T19'!C17:O17)=0,"ATTENZIONE: DEVE ESSERE COMPILATA ALMENO UNA CATEGORIA",""),IF(AND('T18'!$T$72&lt;&gt;0,SUM('T19'!C17:O17)&gt;0,'T18'!E13=0),"ATTENZIONE: NON SONO STATI DICHIARATI INTERVENTI IN ECONOMIA DIRETTA IN T18",""))</f>
      </c>
      <c r="AA17" s="85"/>
      <c r="AB17" s="85"/>
      <c r="AC17" s="85">
        <v>200</v>
      </c>
      <c r="AD17" s="85">
        <v>380</v>
      </c>
      <c r="AE17" s="85"/>
      <c r="AF17" s="85"/>
      <c r="AG17" s="85"/>
      <c r="AH17" s="85"/>
      <c r="AI17" s="85"/>
      <c r="AJ17" s="85"/>
      <c r="AK17" s="85"/>
      <c r="AL17" s="85"/>
      <c r="AM17" s="85"/>
      <c r="AN17" s="66" t="str">
        <f t="shared" si="15"/>
        <v>006007</v>
      </c>
      <c r="AO17" s="59">
        <f>IF('T18'!AC13&gt;0,IF(SUM('T19'!AA17:AM17)=0,"ATTENZIONE: DEVE ESSERE COMPILATA ALMENO UNA CATEGORIA",""),IF(AND('T18'!$T$72&lt;&gt;0,SUM('T19'!AA17:AM17)&gt;0,'T18'!AC13=0),"ATTENZIONE: NON SONO STATI DICHIARATI INTERVENTI IN ECONOMIA DIRETTA IN T18",""))</f>
      </c>
    </row>
    <row r="18" spans="1:41" s="6" customFormat="1" ht="22.5" customHeight="1">
      <c r="A18" s="45" t="str">
        <f>'T18'!A14</f>
        <v>008</v>
      </c>
      <c r="B18" s="103" t="str">
        <f>'T18'!B14</f>
        <v>MESSI COMUNALI</v>
      </c>
      <c r="C18" s="159">
        <f t="shared" si="1"/>
        <v>0</v>
      </c>
      <c r="D18" s="159">
        <f t="shared" si="2"/>
        <v>0</v>
      </c>
      <c r="E18" s="159">
        <f t="shared" si="3"/>
        <v>0</v>
      </c>
      <c r="F18" s="159">
        <f t="shared" si="4"/>
        <v>0</v>
      </c>
      <c r="G18" s="159">
        <f t="shared" si="5"/>
        <v>0</v>
      </c>
      <c r="H18" s="159">
        <f t="shared" si="6"/>
        <v>0</v>
      </c>
      <c r="I18" s="159">
        <f t="shared" si="7"/>
        <v>0</v>
      </c>
      <c r="J18" s="159">
        <f t="shared" si="8"/>
        <v>0</v>
      </c>
      <c r="K18" s="159">
        <f t="shared" si="9"/>
        <v>0</v>
      </c>
      <c r="L18" s="159">
        <f t="shared" si="10"/>
        <v>0</v>
      </c>
      <c r="M18" s="159">
        <f t="shared" si="11"/>
        <v>0</v>
      </c>
      <c r="N18" s="159">
        <f t="shared" si="12"/>
        <v>0</v>
      </c>
      <c r="O18" s="159">
        <f t="shared" si="13"/>
        <v>0</v>
      </c>
      <c r="P18" s="66" t="str">
        <f t="shared" si="14"/>
        <v>006008</v>
      </c>
      <c r="Q18" s="59">
        <f>IF('T18'!E14&gt;0,IF(SUM('T19'!C18:O18)=0,"ATTENZIONE: DEVE ESSERE COMPILATA ALMENO UNA CATEGORIA",""),IF(AND('T18'!$T$72&lt;&gt;0,SUM('T19'!C18:O18)&gt;0,'T18'!E14=0),"ATTENZIONE: NON SONO STATI DICHIARATI INTERVENTI IN ECONOMIA DIRETTA IN T18",""))</f>
      </c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66" t="str">
        <f t="shared" si="15"/>
        <v>006008</v>
      </c>
      <c r="AO18" s="59">
        <f>IF('T18'!AC14&gt;0,IF(SUM('T19'!AA18:AM18)=0,"ATTENZIONE: DEVE ESSERE COMPILATA ALMENO UNA CATEGORIA",""),IF(AND('T18'!$T$72&lt;&gt;0,SUM('T19'!AA18:AM18)&gt;0,'T18'!AC14=0),"ATTENZIONE: NON SONO STATI DICHIARATI INTERVENTI IN ECONOMIA DIRETTA IN T18",""))</f>
      </c>
    </row>
    <row r="19" spans="1:41" s="6" customFormat="1" ht="22.5" customHeight="1">
      <c r="A19" s="45" t="str">
        <f>'T18'!A15</f>
        <v>003</v>
      </c>
      <c r="B19" s="103" t="str">
        <f>'T18'!B15</f>
        <v>GESTIONE DELLE ENTRATE TRIBUTARIE E SERVIZI FISCALI</v>
      </c>
      <c r="C19" s="159">
        <f t="shared" si="1"/>
        <v>0</v>
      </c>
      <c r="D19" s="159">
        <f t="shared" si="2"/>
        <v>0</v>
      </c>
      <c r="E19" s="159">
        <f t="shared" si="3"/>
        <v>600</v>
      </c>
      <c r="F19" s="159">
        <f t="shared" si="4"/>
        <v>0</v>
      </c>
      <c r="G19" s="159">
        <f t="shared" si="5"/>
        <v>0</v>
      </c>
      <c r="H19" s="159">
        <f t="shared" si="6"/>
        <v>0</v>
      </c>
      <c r="I19" s="159">
        <f t="shared" si="7"/>
        <v>0</v>
      </c>
      <c r="J19" s="159">
        <f t="shared" si="8"/>
        <v>0</v>
      </c>
      <c r="K19" s="159">
        <f t="shared" si="9"/>
        <v>0</v>
      </c>
      <c r="L19" s="159">
        <f t="shared" si="10"/>
        <v>0</v>
      </c>
      <c r="M19" s="159">
        <f t="shared" si="11"/>
        <v>0</v>
      </c>
      <c r="N19" s="159">
        <f t="shared" si="12"/>
        <v>0</v>
      </c>
      <c r="O19" s="159">
        <f t="shared" si="13"/>
        <v>0</v>
      </c>
      <c r="P19" s="66" t="str">
        <f t="shared" si="14"/>
        <v>006003</v>
      </c>
      <c r="Q19" s="59">
        <f>IF('T18'!E15&gt;0,IF(SUM('T19'!C19:O19)=0,"ATTENZIONE: DEVE ESSERE COMPILATA ALMENO UNA CATEGORIA",""),IF(AND('T18'!$T$72&lt;&gt;0,SUM('T19'!C19:O19)&gt;0,'T18'!E15=0),"ATTENZIONE: NON SONO STATI DICHIARATI INTERVENTI IN ECONOMIA DIRETTA IN T18",""))</f>
      </c>
      <c r="AA19" s="85"/>
      <c r="AB19" s="85"/>
      <c r="AC19" s="85">
        <v>600</v>
      </c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66" t="str">
        <f t="shared" si="15"/>
        <v>006003</v>
      </c>
      <c r="AO19" s="59">
        <f>IF('T18'!AC15&gt;0,IF(SUM('T19'!AA19:AM19)=0,"ATTENZIONE: DEVE ESSERE COMPILATA ALMENO UNA CATEGORIA",""),IF(AND('T18'!$T$72&lt;&gt;0,SUM('T19'!AA19:AM19)&gt;0,'T18'!AC15=0),"ATTENZIONE: NON SONO STATI DICHIARATI INTERVENTI IN ECONOMIA DIRETTA IN T18",""))</f>
      </c>
    </row>
    <row r="20" spans="1:41" s="6" customFormat="1" ht="22.5" customHeight="1">
      <c r="A20" s="45" t="str">
        <f>'T18'!A16</f>
        <v>005</v>
      </c>
      <c r="B20" s="103" t="str">
        <f>'T18'!B16</f>
        <v>RISORSE UMANE</v>
      </c>
      <c r="C20" s="159">
        <f t="shared" si="1"/>
        <v>0</v>
      </c>
      <c r="D20" s="159">
        <f t="shared" si="2"/>
        <v>0</v>
      </c>
      <c r="E20" s="159">
        <f t="shared" si="3"/>
        <v>50</v>
      </c>
      <c r="F20" s="159">
        <f t="shared" si="4"/>
        <v>10</v>
      </c>
      <c r="G20" s="159">
        <f t="shared" si="5"/>
        <v>0</v>
      </c>
      <c r="H20" s="159">
        <f t="shared" si="6"/>
        <v>0</v>
      </c>
      <c r="I20" s="159">
        <f t="shared" si="7"/>
        <v>0</v>
      </c>
      <c r="J20" s="159">
        <f t="shared" si="8"/>
        <v>0</v>
      </c>
      <c r="K20" s="159">
        <f t="shared" si="9"/>
        <v>0</v>
      </c>
      <c r="L20" s="159">
        <f t="shared" si="10"/>
        <v>0</v>
      </c>
      <c r="M20" s="159">
        <f t="shared" si="11"/>
        <v>0</v>
      </c>
      <c r="N20" s="159">
        <f t="shared" si="12"/>
        <v>0</v>
      </c>
      <c r="O20" s="159">
        <f t="shared" si="13"/>
        <v>0</v>
      </c>
      <c r="P20" s="66" t="str">
        <f t="shared" si="14"/>
        <v>006005</v>
      </c>
      <c r="Q20" s="59">
        <f>IF('T18'!E16&gt;0,IF(SUM('T19'!C20:O20)=0,"ATTENZIONE: DEVE ESSERE COMPILATA ALMENO UNA CATEGORIA",""),IF(AND('T18'!$T$72&lt;&gt;0,SUM('T19'!C20:O20)&gt;0,'T18'!E16=0),"ATTENZIONE: NON SONO STATI DICHIARATI INTERVENTI IN ECONOMIA DIRETTA IN T18",""))</f>
      </c>
      <c r="AA20" s="85"/>
      <c r="AB20" s="85"/>
      <c r="AC20" s="85">
        <v>50</v>
      </c>
      <c r="AD20" s="85">
        <v>10</v>
      </c>
      <c r="AE20" s="85"/>
      <c r="AF20" s="85"/>
      <c r="AG20" s="85"/>
      <c r="AH20" s="85"/>
      <c r="AI20" s="85"/>
      <c r="AJ20" s="85"/>
      <c r="AK20" s="85"/>
      <c r="AL20" s="85"/>
      <c r="AM20" s="85"/>
      <c r="AN20" s="66" t="str">
        <f t="shared" si="15"/>
        <v>006005</v>
      </c>
      <c r="AO20" s="59">
        <f>IF('T18'!AC16&gt;0,IF(SUM('T19'!AA20:AM20)=0,"ATTENZIONE: DEVE ESSERE COMPILATA ALMENO UNA CATEGORIA",""),IF(AND('T18'!$T$72&lt;&gt;0,SUM('T19'!AA20:AM20)&gt;0,'T18'!AC16=0),"ATTENZIONE: NON SONO STATI DICHIARATI INTERVENTI IN ECONOMIA DIRETTA IN T18",""))</f>
      </c>
    </row>
    <row r="21" spans="1:41" s="8" customFormat="1" ht="36" customHeight="1">
      <c r="A21" s="97"/>
      <c r="B21" s="96" t="str">
        <f>'T18'!B17</f>
        <v>007</v>
      </c>
      <c r="C21" s="173" t="str">
        <f>'T18'!C17</f>
        <v>ORGANIZZAZIONE DEI SERVIZI PUBBLICI DI INTERESSE GENERALE DI AMBITO COMUNALE, IVI COMPRESI I SERVIZI DI TRASPORTO</v>
      </c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95"/>
      <c r="Q21" s="59"/>
      <c r="AA21" s="173" t="str">
        <f>'T18'!AA17</f>
        <v>ORGANIZZAZIONE DEI SERVIZI PUBBLICI DI INTERESSE GENERALE DI AMBITO COMUNALE, IVI COMPRESI I SERVIZI DI TRASPORTO</v>
      </c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95"/>
      <c r="AO21" s="59"/>
    </row>
    <row r="22" spans="1:41" s="6" customFormat="1" ht="22.5" customHeight="1">
      <c r="A22" s="45" t="str">
        <f>'T18'!A18</f>
        <v>001</v>
      </c>
      <c r="B22" s="103" t="str">
        <f>'T18'!B18</f>
        <v>TRASPORTO PUBBLICO FERROVIARIO</v>
      </c>
      <c r="C22" s="159">
        <f aca="true" t="shared" si="16" ref="C22:O24">ROUND(AA22,0)</f>
        <v>0</v>
      </c>
      <c r="D22" s="159">
        <f t="shared" si="16"/>
        <v>0</v>
      </c>
      <c r="E22" s="159">
        <f t="shared" si="16"/>
        <v>0</v>
      </c>
      <c r="F22" s="159">
        <f t="shared" si="16"/>
        <v>0</v>
      </c>
      <c r="G22" s="159">
        <f t="shared" si="16"/>
        <v>0</v>
      </c>
      <c r="H22" s="159">
        <f t="shared" si="16"/>
        <v>0</v>
      </c>
      <c r="I22" s="159">
        <f t="shared" si="16"/>
        <v>0</v>
      </c>
      <c r="J22" s="159">
        <f t="shared" si="16"/>
        <v>0</v>
      </c>
      <c r="K22" s="159">
        <f t="shared" si="16"/>
        <v>0</v>
      </c>
      <c r="L22" s="159">
        <f t="shared" si="16"/>
        <v>0</v>
      </c>
      <c r="M22" s="159">
        <f t="shared" si="16"/>
        <v>0</v>
      </c>
      <c r="N22" s="159">
        <f t="shared" si="16"/>
        <v>0</v>
      </c>
      <c r="O22" s="159">
        <f t="shared" si="16"/>
        <v>0</v>
      </c>
      <c r="P22" s="66" t="str">
        <f>$B$21&amp;A22</f>
        <v>007001</v>
      </c>
      <c r="Q22" s="59">
        <f>IF('T18'!E18&gt;0,IF(SUM('T19'!C22:O22)=0,"ATTENZIONE: DEVE ESSERE COMPILATA ALMENO UNA CATEGORIA",""),IF(AND('T18'!$T$72&lt;&gt;0,SUM('T19'!C22:O22)&gt;0,'T18'!E18=0),"ATTENZIONE: NON SONO STATI DICHIARATI INTERVENTI IN ECONOMIA DIRETTA IN T18",""))</f>
      </c>
      <c r="R22" s="14"/>
      <c r="S22" s="14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66" t="str">
        <f>$B$21&amp;A22</f>
        <v>007001</v>
      </c>
      <c r="AO22" s="59">
        <f>IF('T18'!AC18&gt;0,IF(SUM('T19'!AA22:AM22)=0,"ATTENZIONE: DEVE ESSERE COMPILATA ALMENO UNA CATEGORIA",""),IF(AND('T18'!$T$72&lt;&gt;0,SUM('T19'!AA22:AM22)&gt;0,'T18'!AC18=0),"ATTENZIONE: NON SONO STATI DICHIARATI INTERVENTI IN ECONOMIA DIRETTA IN T18",""))</f>
      </c>
    </row>
    <row r="23" spans="1:41" s="6" customFormat="1" ht="22.5" customHeight="1">
      <c r="A23" s="45" t="str">
        <f>'T18'!A19</f>
        <v>002</v>
      </c>
      <c r="B23" s="103" t="str">
        <f>'T18'!B19</f>
        <v>TRASPORTO PUBBLICO SU STRADA</v>
      </c>
      <c r="C23" s="159">
        <f t="shared" si="16"/>
        <v>0</v>
      </c>
      <c r="D23" s="159">
        <f t="shared" si="16"/>
        <v>0</v>
      </c>
      <c r="E23" s="159">
        <f t="shared" si="16"/>
        <v>0</v>
      </c>
      <c r="F23" s="159">
        <f t="shared" si="16"/>
        <v>0</v>
      </c>
      <c r="G23" s="159">
        <f t="shared" si="16"/>
        <v>0</v>
      </c>
      <c r="H23" s="159">
        <f t="shared" si="16"/>
        <v>0</v>
      </c>
      <c r="I23" s="159">
        <f t="shared" si="16"/>
        <v>0</v>
      </c>
      <c r="J23" s="159">
        <f t="shared" si="16"/>
        <v>0</v>
      </c>
      <c r="K23" s="159">
        <f t="shared" si="16"/>
        <v>0</v>
      </c>
      <c r="L23" s="159">
        <f t="shared" si="16"/>
        <v>0</v>
      </c>
      <c r="M23" s="159">
        <f t="shared" si="16"/>
        <v>0</v>
      </c>
      <c r="N23" s="159">
        <f t="shared" si="16"/>
        <v>0</v>
      </c>
      <c r="O23" s="159">
        <f t="shared" si="16"/>
        <v>0</v>
      </c>
      <c r="P23" s="66" t="str">
        <f>$B$21&amp;A23</f>
        <v>007002</v>
      </c>
      <c r="Q23" s="59">
        <f>IF('T18'!E19&gt;0,IF(SUM('T19'!C23:O23)=0,"ATTENZIONE: DEVE ESSERE COMPILATA ALMENO UNA CATEGORIA",""),IF(AND('T18'!$T$72&lt;&gt;0,SUM('T19'!C23:O23)&gt;0,'T18'!E19=0),"ATTENZIONE: NON SONO STATI DICHIARATI INTERVENTI IN ECONOMIA DIRETTA IN T18",""))</f>
      </c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66" t="str">
        <f>$B$21&amp;A23</f>
        <v>007002</v>
      </c>
      <c r="AO23" s="59">
        <f>IF('T18'!AC19&gt;0,IF(SUM('T19'!AA23:AM23)=0,"ATTENZIONE: DEVE ESSERE COMPILATA ALMENO UNA CATEGORIA",""),IF(AND('T18'!$T$72&lt;&gt;0,SUM('T19'!AA23:AM23)&gt;0,'T18'!AC19=0),"ATTENZIONE: NON SONO STATI DICHIARATI INTERVENTI IN ECONOMIA DIRETTA IN T18",""))</f>
      </c>
    </row>
    <row r="24" spans="1:41" s="6" customFormat="1" ht="22.5" customHeight="1">
      <c r="A24" s="45" t="str">
        <f>'T18'!A20</f>
        <v>003</v>
      </c>
      <c r="B24" s="103" t="str">
        <f>'T18'!B20</f>
        <v>TRASPORTO PUBBLICO PER VIE D'ACQUA</v>
      </c>
      <c r="C24" s="159">
        <f t="shared" si="16"/>
        <v>0</v>
      </c>
      <c r="D24" s="159">
        <f t="shared" si="16"/>
        <v>0</v>
      </c>
      <c r="E24" s="159">
        <f t="shared" si="16"/>
        <v>0</v>
      </c>
      <c r="F24" s="159">
        <f t="shared" si="16"/>
        <v>0</v>
      </c>
      <c r="G24" s="159">
        <f t="shared" si="16"/>
        <v>0</v>
      </c>
      <c r="H24" s="159">
        <f t="shared" si="16"/>
        <v>0</v>
      </c>
      <c r="I24" s="159">
        <f t="shared" si="16"/>
        <v>0</v>
      </c>
      <c r="J24" s="159">
        <f t="shared" si="16"/>
        <v>0</v>
      </c>
      <c r="K24" s="159">
        <f t="shared" si="16"/>
        <v>0</v>
      </c>
      <c r="L24" s="159">
        <f t="shared" si="16"/>
        <v>0</v>
      </c>
      <c r="M24" s="159">
        <f t="shared" si="16"/>
        <v>0</v>
      </c>
      <c r="N24" s="159">
        <f t="shared" si="16"/>
        <v>0</v>
      </c>
      <c r="O24" s="159">
        <f t="shared" si="16"/>
        <v>0</v>
      </c>
      <c r="P24" s="66" t="str">
        <f>$B$21&amp;A24</f>
        <v>007003</v>
      </c>
      <c r="Q24" s="59">
        <f>IF('T18'!E20&gt;0,IF(SUM('T19'!C24:O24)=0,"ATTENZIONE: DEVE ESSERE COMPILATA ALMENO UNA CATEGORIA",""),IF(AND('T18'!$T$72&lt;&gt;0,SUM('T19'!C24:O24)&gt;0,'T18'!E20=0),"ATTENZIONE: NON SONO STATI DICHIARATI INTERVENTI IN ECONOMIA DIRETTA IN T18",""))</f>
      </c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66" t="str">
        <f>$B$21&amp;A24</f>
        <v>007003</v>
      </c>
      <c r="AO24" s="59">
        <f>IF('T18'!AC20&gt;0,IF(SUM('T19'!AA24:AM24)=0,"ATTENZIONE: DEVE ESSERE COMPILATA ALMENO UNA CATEGORIA",""),IF(AND('T18'!$T$72&lt;&gt;0,SUM('T19'!AA24:AM24)&gt;0,'T18'!AC20=0),"ATTENZIONE: NON SONO STATI DICHIARATI INTERVENTI IN ECONOMIA DIRETTA IN T18",""))</f>
      </c>
    </row>
    <row r="25" spans="1:41" s="8" customFormat="1" ht="19.5" customHeight="1">
      <c r="A25" s="97"/>
      <c r="B25" s="96" t="str">
        <f>'T18'!B21</f>
        <v>008</v>
      </c>
      <c r="C25" s="175" t="str">
        <f>'T18'!C21</f>
        <v>CATASTO, AD ECCEZIONE DELLE FUNZIONI MANTENUTE ALLO STATO DALLA NORMATIVA VIGENTE</v>
      </c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94"/>
      <c r="P25" s="66"/>
      <c r="Q25" s="59"/>
      <c r="AA25" s="175" t="str">
        <f>'T18'!AA21</f>
        <v>CATASTO, AD ECCEZIONE DELLE FUNZIONI MANTENUTE ALLO STATO DALLA NORMATIVA VIGENTE</v>
      </c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94"/>
      <c r="AN25" s="66"/>
      <c r="AO25" s="59"/>
    </row>
    <row r="26" spans="1:41" s="6" customFormat="1" ht="22.5" customHeight="1">
      <c r="A26" s="45" t="str">
        <f>'T18'!A22</f>
        <v>001</v>
      </c>
      <c r="B26" s="103" t="str">
        <f>'T18'!B22</f>
        <v>VERIFICHE CATASTALI E TRIBUTARIE</v>
      </c>
      <c r="C26" s="159">
        <f aca="true" t="shared" si="17" ref="C26:O26">ROUND(AA26,0)</f>
        <v>0</v>
      </c>
      <c r="D26" s="159">
        <f t="shared" si="17"/>
        <v>0</v>
      </c>
      <c r="E26" s="159">
        <f t="shared" si="17"/>
        <v>121</v>
      </c>
      <c r="F26" s="159">
        <f t="shared" si="17"/>
        <v>0</v>
      </c>
      <c r="G26" s="159">
        <f t="shared" si="17"/>
        <v>0</v>
      </c>
      <c r="H26" s="159">
        <f t="shared" si="17"/>
        <v>0</v>
      </c>
      <c r="I26" s="159">
        <f t="shared" si="17"/>
        <v>0</v>
      </c>
      <c r="J26" s="159">
        <f t="shared" si="17"/>
        <v>0</v>
      </c>
      <c r="K26" s="159">
        <f t="shared" si="17"/>
        <v>0</v>
      </c>
      <c r="L26" s="159">
        <f t="shared" si="17"/>
        <v>0</v>
      </c>
      <c r="M26" s="159">
        <f t="shared" si="17"/>
        <v>0</v>
      </c>
      <c r="N26" s="159">
        <f t="shared" si="17"/>
        <v>0</v>
      </c>
      <c r="O26" s="159">
        <f t="shared" si="17"/>
        <v>0</v>
      </c>
      <c r="P26" s="66" t="str">
        <f>$B$25&amp;A26</f>
        <v>008001</v>
      </c>
      <c r="Q26" s="59">
        <f>IF('T18'!E22&gt;0,IF(SUM('T19'!C26:O26)=0,"ATTENZIONE: DEVE ESSERE COMPILATA ALMENO UNA CATEGORIA",""),IF(AND('T18'!$T$72&lt;&gt;0,SUM('T19'!C26:O26)&gt;0,'T18'!E22=0),"ATTENZIONE: NON SONO STATI DICHIARATI INTERVENTI IN ECONOMIA DIRETTA IN T18",""))</f>
      </c>
      <c r="R26" s="14"/>
      <c r="S26" s="14"/>
      <c r="AA26" s="85"/>
      <c r="AB26" s="85"/>
      <c r="AC26" s="85">
        <v>121</v>
      </c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66" t="str">
        <f>$B$25&amp;A26</f>
        <v>008001</v>
      </c>
      <c r="AO26" s="59">
        <f>IF('T18'!AC22&gt;0,IF(SUM('T19'!AA26:AM26)=0,"ATTENZIONE: DEVE ESSERE COMPILATA ALMENO UNA CATEGORIA",""),IF(AND('T18'!$T$72&lt;&gt;0,SUM('T19'!AA26:AM26)&gt;0,'T18'!AC22=0),"ATTENZIONE: NON SONO STATI DICHIARATI INTERVENTI IN ECONOMIA DIRETTA IN T18",""))</f>
      </c>
    </row>
    <row r="27" spans="1:41" s="8" customFormat="1" ht="36" customHeight="1">
      <c r="A27" s="97"/>
      <c r="B27" s="96" t="str">
        <f>'T18'!B23</f>
        <v>009</v>
      </c>
      <c r="C27" s="173" t="str">
        <f>'T18'!C23</f>
        <v>PIANIFICAZIONE URBANISTICA ED EDILIZIA DI AMBITO COMUNALE NONCHÉ  PARTECIPAZIONE ALLA PIANIFICAZIONE TERRITORIALE DI LIVELLO SOVRACOMUNALE</v>
      </c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95"/>
      <c r="Q27" s="59"/>
      <c r="AA27" s="173" t="str">
        <f>'T18'!AA23</f>
        <v>PIANIFICAZIONE URBANISTICA ED EDILIZIA DI AMBITO COMUNALE NONCHÉ  PARTECIPAZIONE ALLA PIANIFICAZIONE TERRITORIALE DI LIVELLO SOVRACOMUNALE</v>
      </c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95"/>
      <c r="AO27" s="59"/>
    </row>
    <row r="28" spans="1:41" s="6" customFormat="1" ht="33.75" customHeight="1">
      <c r="A28" s="45" t="str">
        <f>'T18'!A24</f>
        <v>001</v>
      </c>
      <c r="B28" s="103" t="str">
        <f>'T18'!B24</f>
        <v>URBANISTICA E PROGRAMMAZIONE DEL TERRITORIO</v>
      </c>
      <c r="C28" s="159">
        <f aca="true" t="shared" si="18" ref="C28:O28">ROUND(AA28,0)</f>
        <v>0</v>
      </c>
      <c r="D28" s="159">
        <f t="shared" si="18"/>
        <v>0</v>
      </c>
      <c r="E28" s="159">
        <f t="shared" si="18"/>
        <v>300</v>
      </c>
      <c r="F28" s="159">
        <f t="shared" si="18"/>
        <v>0</v>
      </c>
      <c r="G28" s="159">
        <f t="shared" si="18"/>
        <v>0</v>
      </c>
      <c r="H28" s="159">
        <f t="shared" si="18"/>
        <v>0</v>
      </c>
      <c r="I28" s="159">
        <f t="shared" si="18"/>
        <v>0</v>
      </c>
      <c r="J28" s="159">
        <f t="shared" si="18"/>
        <v>0</v>
      </c>
      <c r="K28" s="159">
        <f t="shared" si="18"/>
        <v>0</v>
      </c>
      <c r="L28" s="159">
        <f t="shared" si="18"/>
        <v>0</v>
      </c>
      <c r="M28" s="159">
        <f t="shared" si="18"/>
        <v>0</v>
      </c>
      <c r="N28" s="159">
        <f t="shared" si="18"/>
        <v>0</v>
      </c>
      <c r="O28" s="159">
        <f t="shared" si="18"/>
        <v>0</v>
      </c>
      <c r="P28" s="66" t="str">
        <f>$B$27&amp;A28</f>
        <v>009001</v>
      </c>
      <c r="Q28" s="59">
        <f>IF('T18'!E24&gt;0,IF(SUM('T19'!C28:O28)=0,"ATTENZIONE: DEVE ESSERE COMPILATA ALMENO UNA CATEGORIA",""),IF(AND('T18'!$T$72&lt;&gt;0,SUM('T19'!C28:O28)&gt;0,'T18'!E24=0),"ATTENZIONE: NON SONO STATI DICHIARATI INTERVENTI IN ECONOMIA DIRETTA IN T18",""))</f>
      </c>
      <c r="R28" s="14"/>
      <c r="S28" s="14"/>
      <c r="AA28" s="85"/>
      <c r="AB28" s="85"/>
      <c r="AC28" s="85">
        <v>300</v>
      </c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66" t="str">
        <f>$B$27&amp;A28</f>
        <v>009001</v>
      </c>
      <c r="AO28" s="59">
        <f>IF('T18'!AC24&gt;0,IF(SUM('T19'!AA28:AM28)=0,"ATTENZIONE: DEVE ESSERE COMPILATA ALMENO UNA CATEGORIA",""),IF(AND('T18'!$T$72&lt;&gt;0,SUM('T19'!AA28:AM28)&gt;0,'T18'!AC24=0),"ATTENZIONE: NON SONO STATI DICHIARATI INTERVENTI IN ECONOMIA DIRETTA IN T18",""))</f>
      </c>
    </row>
    <row r="29" spans="1:41" s="6" customFormat="1" ht="33.75" customHeight="1">
      <c r="A29" s="45" t="str">
        <f>'T18'!A25</f>
        <v>004</v>
      </c>
      <c r="B29" s="103" t="str">
        <f>'T18'!B25</f>
        <v>UFFICIO TECNICO-SUE-SUAP</v>
      </c>
      <c r="C29" s="159">
        <f aca="true" t="shared" si="19" ref="C29:O31">ROUND(AA29,0)</f>
        <v>0</v>
      </c>
      <c r="D29" s="159">
        <f t="shared" si="19"/>
        <v>0</v>
      </c>
      <c r="E29" s="159">
        <f t="shared" si="19"/>
        <v>300</v>
      </c>
      <c r="F29" s="159">
        <f t="shared" si="19"/>
        <v>0</v>
      </c>
      <c r="G29" s="159">
        <f t="shared" si="19"/>
        <v>0</v>
      </c>
      <c r="H29" s="159">
        <f t="shared" si="19"/>
        <v>0</v>
      </c>
      <c r="I29" s="159">
        <f t="shared" si="19"/>
        <v>0</v>
      </c>
      <c r="J29" s="159">
        <f t="shared" si="19"/>
        <v>0</v>
      </c>
      <c r="K29" s="159">
        <f t="shared" si="19"/>
        <v>0</v>
      </c>
      <c r="L29" s="159">
        <f t="shared" si="19"/>
        <v>0</v>
      </c>
      <c r="M29" s="159">
        <f t="shared" si="19"/>
        <v>0</v>
      </c>
      <c r="N29" s="159">
        <f t="shared" si="19"/>
        <v>0</v>
      </c>
      <c r="O29" s="159">
        <f t="shared" si="19"/>
        <v>0</v>
      </c>
      <c r="P29" s="66" t="str">
        <f>$B$27&amp;A29</f>
        <v>009004</v>
      </c>
      <c r="Q29" s="59">
        <f>IF('T18'!E25&gt;0,IF(SUM('T19'!C29:O29)=0,"ATTENZIONE: DEVE ESSERE COMPILATA ALMENO UNA CATEGORIA",""),IF(AND('T18'!$T$72&lt;&gt;0,SUM('T19'!C29:O29)&gt;0,'T18'!E25=0),"ATTENZIONE: NON SONO STATI DICHIARATI INTERVENTI IN ECONOMIA DIRETTA IN T18",""))</f>
      </c>
      <c r="R29" s="14"/>
      <c r="S29" s="14"/>
      <c r="AA29" s="85"/>
      <c r="AB29" s="85"/>
      <c r="AC29" s="85">
        <v>300</v>
      </c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66" t="str">
        <f>$B$27&amp;A29</f>
        <v>009004</v>
      </c>
      <c r="AO29" s="59">
        <f>IF('T18'!AC25&gt;0,IF(SUM('T19'!AA29:AM29)=0,"ATTENZIONE: DEVE ESSERE COMPILATA ALMENO UNA CATEGORIA",""),IF(AND('T18'!$T$72&lt;&gt;0,SUM('T19'!AA29:AM29)&gt;0,'T18'!AC25=0),"ATTENZIONE: NON SONO STATI DICHIARATI INTERVENTI IN ECONOMIA DIRETTA IN T18",""))</f>
      </c>
    </row>
    <row r="30" spans="1:41" s="6" customFormat="1" ht="33.75" customHeight="1">
      <c r="A30" s="45" t="str">
        <f>'T18'!A26</f>
        <v>002</v>
      </c>
      <c r="B30" s="103" t="str">
        <f>'T18'!B26</f>
        <v>EDILIZIA RESIDENZIALE PUBBLICA E LOCALE;PIANO DI EDILIZIA ECONOMICO-POPOLARE</v>
      </c>
      <c r="C30" s="159">
        <f t="shared" si="19"/>
        <v>0</v>
      </c>
      <c r="D30" s="159">
        <f t="shared" si="19"/>
        <v>0</v>
      </c>
      <c r="E30" s="159">
        <f t="shared" si="19"/>
        <v>0</v>
      </c>
      <c r="F30" s="159">
        <f t="shared" si="19"/>
        <v>0</v>
      </c>
      <c r="G30" s="159">
        <f t="shared" si="19"/>
        <v>0</v>
      </c>
      <c r="H30" s="159">
        <f t="shared" si="19"/>
        <v>0</v>
      </c>
      <c r="I30" s="159">
        <f t="shared" si="19"/>
        <v>0</v>
      </c>
      <c r="J30" s="159">
        <f t="shared" si="19"/>
        <v>0</v>
      </c>
      <c r="K30" s="159">
        <f t="shared" si="19"/>
        <v>0</v>
      </c>
      <c r="L30" s="159">
        <f t="shared" si="19"/>
        <v>0</v>
      </c>
      <c r="M30" s="159">
        <f t="shared" si="19"/>
        <v>0</v>
      </c>
      <c r="N30" s="159">
        <f t="shared" si="19"/>
        <v>0</v>
      </c>
      <c r="O30" s="159">
        <f t="shared" si="19"/>
        <v>0</v>
      </c>
      <c r="P30" s="66" t="str">
        <f>$B$27&amp;A30</f>
        <v>009002</v>
      </c>
      <c r="Q30" s="59">
        <f>IF('T18'!E26&gt;0,IF(SUM('T19'!C30:O30)=0,"ATTENZIONE: DEVE ESSERE COMPILATA ALMENO UNA CATEGORIA",""),IF(AND('T18'!$T$72&lt;&gt;0,SUM('T19'!C30:O30)&gt;0,'T18'!E26=0),"ATTENZIONE: NON SONO STATI DICHIARATI INTERVENTI IN ECONOMIA DIRETTA IN T18",""))</f>
      </c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66" t="str">
        <f>$B$27&amp;A30</f>
        <v>009002</v>
      </c>
      <c r="AO30" s="59">
        <f>IF('T18'!AC26&gt;0,IF(SUM('T19'!AA30:AM30)=0,"ATTENZIONE: DEVE ESSERE COMPILATA ALMENO UNA CATEGORIA",""),IF(AND('T18'!$T$72&lt;&gt;0,SUM('T19'!AA30:AM30)&gt;0,'T18'!AC26=0),"ATTENZIONE: NON SONO STATI DICHIARATI INTERVENTI IN ECONOMIA DIRETTA IN T18",""))</f>
      </c>
    </row>
    <row r="31" spans="1:41" s="6" customFormat="1" ht="33.75" customHeight="1">
      <c r="A31" s="45" t="str">
        <f>'T18'!A27</f>
        <v>003</v>
      </c>
      <c r="B31" s="103" t="str">
        <f>'T18'!B27</f>
        <v>VIABILITA', CIRCOLAZIONE STRADALE E ILLUMINAZIONE PUBBLICA</v>
      </c>
      <c r="C31" s="159">
        <f t="shared" si="19"/>
        <v>0</v>
      </c>
      <c r="D31" s="159">
        <f t="shared" si="19"/>
        <v>0</v>
      </c>
      <c r="E31" s="159">
        <f t="shared" si="19"/>
        <v>100</v>
      </c>
      <c r="F31" s="159">
        <f t="shared" si="19"/>
        <v>0</v>
      </c>
      <c r="G31" s="159">
        <f t="shared" si="19"/>
        <v>0</v>
      </c>
      <c r="H31" s="159">
        <f t="shared" si="19"/>
        <v>0</v>
      </c>
      <c r="I31" s="159">
        <f t="shared" si="19"/>
        <v>0</v>
      </c>
      <c r="J31" s="159">
        <f t="shared" si="19"/>
        <v>0</v>
      </c>
      <c r="K31" s="159">
        <f t="shared" si="19"/>
        <v>0</v>
      </c>
      <c r="L31" s="159">
        <f t="shared" si="19"/>
        <v>0</v>
      </c>
      <c r="M31" s="159">
        <f t="shared" si="19"/>
        <v>0</v>
      </c>
      <c r="N31" s="159">
        <f t="shared" si="19"/>
        <v>0</v>
      </c>
      <c r="O31" s="159">
        <f t="shared" si="19"/>
        <v>0</v>
      </c>
      <c r="P31" s="66" t="str">
        <f>$B$27&amp;A31</f>
        <v>009003</v>
      </c>
      <c r="Q31" s="59">
        <f>IF('T18'!E27&gt;0,IF(SUM('T19'!C31:O31)=0,"ATTENZIONE: DEVE ESSERE COMPILATA ALMENO UNA CATEGORIA",""),IF(AND('T18'!$T$72&lt;&gt;0,SUM('T19'!C31:O31)&gt;0,'T18'!E27=0),"ATTENZIONE: NON SONO STATI DICHIARATI INTERVENTI IN ECONOMIA DIRETTA IN T18",""))</f>
      </c>
      <c r="AA31" s="85"/>
      <c r="AB31" s="85"/>
      <c r="AC31" s="85">
        <v>100</v>
      </c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66" t="str">
        <f>$B$27&amp;A31</f>
        <v>009003</v>
      </c>
      <c r="AO31" s="59">
        <f>IF('T18'!AC27&gt;0,IF(SUM('T19'!AA31:AM31)=0,"ATTENZIONE: DEVE ESSERE COMPILATA ALMENO UNA CATEGORIA",""),IF(AND('T18'!$T$72&lt;&gt;0,SUM('T19'!AA31:AM31)&gt;0,'T18'!AC27=0),"ATTENZIONE: NON SONO STATI DICHIARATI INTERVENTI IN ECONOMIA DIRETTA IN T18",""))</f>
      </c>
    </row>
    <row r="32" spans="1:41" s="8" customFormat="1" ht="36" customHeight="1">
      <c r="A32" s="97"/>
      <c r="B32" s="96" t="str">
        <f>'T18'!B28</f>
        <v>010</v>
      </c>
      <c r="C32" s="173" t="str">
        <f>'T18'!C28</f>
        <v>ATTIVITÀ, IN AMBITO COMUNALE, DI PIANIFICAZIONE DI PROTEZIONE CIVILE E DI COORDINAMENTO DEI PRIMI SOCCORSI </v>
      </c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95"/>
      <c r="Q32" s="59"/>
      <c r="AA32" s="173" t="str">
        <f>'T18'!AA28</f>
        <v>ATTIVITÀ, IN AMBITO COMUNALE, DI PIANIFICAZIONE DI PROTEZIONE CIVILE E DI COORDINAMENTO DEI PRIMI SOCCORSI </v>
      </c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95"/>
      <c r="AO32" s="59"/>
    </row>
    <row r="33" spans="1:41" s="3" customFormat="1" ht="22.5" customHeight="1">
      <c r="A33" s="39" t="str">
        <f>'T18'!A29</f>
        <v>001</v>
      </c>
      <c r="B33" s="103" t="str">
        <f>'T18'!B29</f>
        <v>SERVIZI DI PROTEZIONE CIVILE</v>
      </c>
      <c r="C33" s="159">
        <f aca="true" t="shared" si="20" ref="C33:O34">ROUND(AA33,0)</f>
        <v>0</v>
      </c>
      <c r="D33" s="159">
        <f t="shared" si="20"/>
        <v>0</v>
      </c>
      <c r="E33" s="159">
        <f t="shared" si="20"/>
        <v>0</v>
      </c>
      <c r="F33" s="159">
        <f t="shared" si="20"/>
        <v>0</v>
      </c>
      <c r="G33" s="159">
        <f t="shared" si="20"/>
        <v>0</v>
      </c>
      <c r="H33" s="159">
        <f t="shared" si="20"/>
        <v>0</v>
      </c>
      <c r="I33" s="159">
        <f t="shared" si="20"/>
        <v>0</v>
      </c>
      <c r="J33" s="159">
        <f t="shared" si="20"/>
        <v>0</v>
      </c>
      <c r="K33" s="159">
        <f t="shared" si="20"/>
        <v>0</v>
      </c>
      <c r="L33" s="159">
        <f t="shared" si="20"/>
        <v>0</v>
      </c>
      <c r="M33" s="159">
        <f t="shared" si="20"/>
        <v>0</v>
      </c>
      <c r="N33" s="159">
        <f t="shared" si="20"/>
        <v>0</v>
      </c>
      <c r="O33" s="159">
        <f t="shared" si="20"/>
        <v>0</v>
      </c>
      <c r="P33" s="66" t="str">
        <f>$B$32&amp;A33</f>
        <v>010001</v>
      </c>
      <c r="Q33" s="59">
        <f>IF('T18'!E29&gt;0,IF(SUM('T19'!C33:O33)=0,"ATTENZIONE: DEVE ESSERE COMPILATA ALMENO UNA CATEGORIA",""),IF(AND('T18'!$T$72&lt;&gt;0,SUM('T19'!C33:O33)&gt;0,'T18'!E29=0),"ATTENZIONE: NON SONO STATI DICHIARATI INTERVENTI IN ECONOMIA DIRETTA IN T18",""))</f>
      </c>
      <c r="R33" s="21"/>
      <c r="S33" s="21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66" t="str">
        <f>$B$32&amp;A33</f>
        <v>010001</v>
      </c>
      <c r="AO33" s="59">
        <f>IF('T18'!AC29&gt;0,IF(SUM('T19'!AA33:AM33)=0,"ATTENZIONE: DEVE ESSERE COMPILATA ALMENO UNA CATEGORIA",""),IF(AND('T18'!$T$72&lt;&gt;0,SUM('T19'!AA33:AM33)&gt;0,'T18'!AC29=0),"ATTENZIONE: NON SONO STATI DICHIARATI INTERVENTI IN ECONOMIA DIRETTA IN T18",""))</f>
      </c>
    </row>
    <row r="34" spans="1:41" s="6" customFormat="1" ht="22.5" customHeight="1">
      <c r="A34" s="45" t="str">
        <f>'T18'!A30</f>
        <v>002</v>
      </c>
      <c r="B34" s="103" t="str">
        <f>'T18'!B30</f>
        <v>INTERVENTI A SEGUITO DI CALAMITA' NATURALI</v>
      </c>
      <c r="C34" s="159">
        <f t="shared" si="20"/>
        <v>0</v>
      </c>
      <c r="D34" s="159">
        <f t="shared" si="20"/>
        <v>0</v>
      </c>
      <c r="E34" s="159">
        <f t="shared" si="20"/>
        <v>0</v>
      </c>
      <c r="F34" s="159">
        <f t="shared" si="20"/>
        <v>0</v>
      </c>
      <c r="G34" s="159">
        <f t="shared" si="20"/>
        <v>0</v>
      </c>
      <c r="H34" s="159">
        <f t="shared" si="20"/>
        <v>0</v>
      </c>
      <c r="I34" s="159">
        <f t="shared" si="20"/>
        <v>0</v>
      </c>
      <c r="J34" s="159">
        <f t="shared" si="20"/>
        <v>0</v>
      </c>
      <c r="K34" s="159">
        <f t="shared" si="20"/>
        <v>0</v>
      </c>
      <c r="L34" s="159">
        <f t="shared" si="20"/>
        <v>0</v>
      </c>
      <c r="M34" s="159">
        <f t="shared" si="20"/>
        <v>0</v>
      </c>
      <c r="N34" s="159">
        <f t="shared" si="20"/>
        <v>0</v>
      </c>
      <c r="O34" s="159">
        <f t="shared" si="20"/>
        <v>0</v>
      </c>
      <c r="P34" s="66" t="str">
        <f>$B$32&amp;A34</f>
        <v>010002</v>
      </c>
      <c r="Q34" s="59">
        <f>IF('T18'!E30&gt;0,IF(SUM('T19'!C34:O34)=0,"ATTENZIONE: DEVE ESSERE COMPILATA ALMENO UNA CATEGORIA",""),IF(AND('T18'!$T$72&lt;&gt;0,SUM('T19'!C34:O34)&gt;0,'T18'!E30=0),"ATTENZIONE: NON SONO STATI DICHIARATI INTERVENTI IN ECONOMIA DIRETTA IN T18",""))</f>
      </c>
      <c r="R34" s="14"/>
      <c r="S34" s="14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66" t="str">
        <f>$B$32&amp;A34</f>
        <v>010002</v>
      </c>
      <c r="AO34" s="59">
        <f>IF('T18'!AC30&gt;0,IF(SUM('T19'!AA34:AM34)=0,"ATTENZIONE: DEVE ESSERE COMPILATA ALMENO UNA CATEGORIA",""),IF(AND('T18'!$T$72&lt;&gt;0,SUM('T19'!AA34:AM34)&gt;0,'T18'!AC30=0),"ATTENZIONE: NON SONO STATI DICHIARATI INTERVENTI IN ECONOMIA DIRETTA IN T18",""))</f>
      </c>
    </row>
    <row r="35" spans="1:41" s="8" customFormat="1" ht="36" customHeight="1">
      <c r="A35" s="97"/>
      <c r="B35" s="96" t="str">
        <f>'T18'!B31</f>
        <v>011</v>
      </c>
      <c r="C35" s="173" t="str">
        <f>'T18'!C31</f>
        <v>ORGANIZZAZIONE E GESTIONE DEI SERVIZI DI RACCOLTA, AVVIO A SMALTIMENTO E RECUPERO DEI RIFIUTI URBANI E  RISCOSSIONE DEI RELATIVI TRIBUTI; PROMOZIONE E GESTIONE DELLA TUTELA AMBIENTALE </v>
      </c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95"/>
      <c r="Q35" s="59"/>
      <c r="AA35" s="173" t="str">
        <f>'T18'!AA31</f>
        <v>ORGANIZZAZIONE E GESTIONE DEI SERVIZI DI RACCOLTA, AVVIO A SMALTIMENTO E RECUPERO DEI RIFIUTI URBANI E  RISCOSSIONE DEI RELATIVI TRIBUTI; PROMOZIONE E GESTIONE DELLA TUTELA AMBIENTALE </v>
      </c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95"/>
      <c r="AO35" s="59"/>
    </row>
    <row r="36" spans="1:41" s="3" customFormat="1" ht="33.75" customHeight="1">
      <c r="A36" s="39" t="str">
        <f>'T18'!A32</f>
        <v>001</v>
      </c>
      <c r="B36" s="103" t="str">
        <f>'T18'!B32</f>
        <v>PROTEZIONE DELLE BIODIVERSITA' E DEI BENI PAESAGGISTICI</v>
      </c>
      <c r="C36" s="159">
        <f aca="true" t="shared" si="21" ref="C36:O39">ROUND(AA36,0)</f>
        <v>0</v>
      </c>
      <c r="D36" s="159">
        <f t="shared" si="21"/>
        <v>0</v>
      </c>
      <c r="E36" s="159">
        <f t="shared" si="21"/>
        <v>50</v>
      </c>
      <c r="F36" s="159">
        <f t="shared" si="21"/>
        <v>0</v>
      </c>
      <c r="G36" s="159">
        <f t="shared" si="21"/>
        <v>0</v>
      </c>
      <c r="H36" s="159">
        <f t="shared" si="21"/>
        <v>0</v>
      </c>
      <c r="I36" s="159">
        <f t="shared" si="21"/>
        <v>0</v>
      </c>
      <c r="J36" s="159">
        <f t="shared" si="21"/>
        <v>0</v>
      </c>
      <c r="K36" s="159">
        <f t="shared" si="21"/>
        <v>0</v>
      </c>
      <c r="L36" s="159">
        <f t="shared" si="21"/>
        <v>0</v>
      </c>
      <c r="M36" s="159">
        <f t="shared" si="21"/>
        <v>0</v>
      </c>
      <c r="N36" s="159">
        <f t="shared" si="21"/>
        <v>0</v>
      </c>
      <c r="O36" s="159">
        <f t="shared" si="21"/>
        <v>0</v>
      </c>
      <c r="P36" s="66" t="str">
        <f>$B$35&amp;A36</f>
        <v>011001</v>
      </c>
      <c r="Q36" s="59">
        <f>IF('T18'!E32&gt;0,IF(SUM('T19'!C36:O36)=0,"ATTENZIONE: DEVE ESSERE COMPILATA ALMENO UNA CATEGORIA",""),IF(AND('T18'!$T$72&lt;&gt;0,SUM('T19'!C36:O36)&gt;0,'T18'!E32=0),"ATTENZIONE: NON SONO STATI DICHIARATI INTERVENTI IN ECONOMIA DIRETTA IN T18",""))</f>
      </c>
      <c r="R36" s="21"/>
      <c r="S36" s="21"/>
      <c r="AA36" s="85"/>
      <c r="AB36" s="85"/>
      <c r="AC36" s="85">
        <v>50</v>
      </c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66" t="str">
        <f>$B$35&amp;A36</f>
        <v>011001</v>
      </c>
      <c r="AO36" s="59">
        <f>IF('T18'!AC32&gt;0,IF(SUM('T19'!AA36:AM36)=0,"ATTENZIONE: DEVE ESSERE COMPILATA ALMENO UNA CATEGORIA",""),IF(AND('T18'!$T$72&lt;&gt;0,SUM('T19'!AA36:AM36)&gt;0,'T18'!AC32=0),"ATTENZIONE: NON SONO STATI DICHIARATI INTERVENTI IN ECONOMIA DIRETTA IN T18",""))</f>
      </c>
    </row>
    <row r="37" spans="1:41" s="3" customFormat="1" ht="22.5" customHeight="1">
      <c r="A37" s="39" t="str">
        <f>'T18'!A33</f>
        <v>002</v>
      </c>
      <c r="B37" s="103" t="str">
        <f>'T18'!B33</f>
        <v>TRATTAMENTO DEI  RIFIUTI</v>
      </c>
      <c r="C37" s="159">
        <f t="shared" si="21"/>
        <v>0</v>
      </c>
      <c r="D37" s="159">
        <f t="shared" si="21"/>
        <v>0</v>
      </c>
      <c r="E37" s="159">
        <f t="shared" si="21"/>
        <v>50</v>
      </c>
      <c r="F37" s="159">
        <f t="shared" si="21"/>
        <v>0</v>
      </c>
      <c r="G37" s="159">
        <f t="shared" si="21"/>
        <v>0</v>
      </c>
      <c r="H37" s="159">
        <f t="shared" si="21"/>
        <v>0</v>
      </c>
      <c r="I37" s="159">
        <f t="shared" si="21"/>
        <v>0</v>
      </c>
      <c r="J37" s="159">
        <f t="shared" si="21"/>
        <v>0</v>
      </c>
      <c r="K37" s="159">
        <f t="shared" si="21"/>
        <v>0</v>
      </c>
      <c r="L37" s="159">
        <f t="shared" si="21"/>
        <v>0</v>
      </c>
      <c r="M37" s="159">
        <f t="shared" si="21"/>
        <v>0</v>
      </c>
      <c r="N37" s="159">
        <f t="shared" si="21"/>
        <v>0</v>
      </c>
      <c r="O37" s="159">
        <f t="shared" si="21"/>
        <v>0</v>
      </c>
      <c r="P37" s="66" t="str">
        <f>$B$35&amp;A37</f>
        <v>011002</v>
      </c>
      <c r="Q37" s="59">
        <f>IF('T18'!E33&gt;0,IF(SUM('T19'!C37:O37)=0,"ATTENZIONE: DEVE ESSERE COMPILATA ALMENO UNA CATEGORIA",""),IF(AND('T18'!$T$72&lt;&gt;0,SUM('T19'!C37:O37)&gt;0,'T18'!E33=0),"ATTENZIONE: NON SONO STATI DICHIARATI INTERVENTI IN ECONOMIA DIRETTA IN T18",""))</f>
      </c>
      <c r="R37" s="21"/>
      <c r="S37" s="21"/>
      <c r="AA37" s="85"/>
      <c r="AB37" s="85"/>
      <c r="AC37" s="85">
        <v>50</v>
      </c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66" t="str">
        <f>$B$35&amp;A37</f>
        <v>011002</v>
      </c>
      <c r="AO37" s="59">
        <f>IF('T18'!AC33&gt;0,IF(SUM('T19'!AA37:AM37)=0,"ATTENZIONE: DEVE ESSERE COMPILATA ALMENO UNA CATEGORIA",""),IF(AND('T18'!$T$72&lt;&gt;0,SUM('T19'!AA37:AM37)&gt;0,'T18'!AC33=0),"ATTENZIONE: NON SONO STATI DICHIARATI INTERVENTI IN ECONOMIA DIRETTA IN T18",""))</f>
      </c>
    </row>
    <row r="38" spans="1:41" s="3" customFormat="1" ht="22.5" customHeight="1">
      <c r="A38" s="39" t="str">
        <f>'T18'!A34</f>
        <v>003</v>
      </c>
      <c r="B38" s="103" t="str">
        <f>'T18'!B34</f>
        <v>SERVIZIO IDIRICO INTEGRATO</v>
      </c>
      <c r="C38" s="159">
        <f t="shared" si="21"/>
        <v>0</v>
      </c>
      <c r="D38" s="159">
        <f t="shared" si="21"/>
        <v>0</v>
      </c>
      <c r="E38" s="159">
        <f t="shared" si="21"/>
        <v>350</v>
      </c>
      <c r="F38" s="159">
        <f t="shared" si="21"/>
        <v>0</v>
      </c>
      <c r="G38" s="159">
        <f t="shared" si="21"/>
        <v>0</v>
      </c>
      <c r="H38" s="159">
        <f t="shared" si="21"/>
        <v>0</v>
      </c>
      <c r="I38" s="159">
        <f t="shared" si="21"/>
        <v>0</v>
      </c>
      <c r="J38" s="159">
        <f t="shared" si="21"/>
        <v>0</v>
      </c>
      <c r="K38" s="159">
        <f t="shared" si="21"/>
        <v>0</v>
      </c>
      <c r="L38" s="159">
        <f t="shared" si="21"/>
        <v>0</v>
      </c>
      <c r="M38" s="159">
        <f t="shared" si="21"/>
        <v>0</v>
      </c>
      <c r="N38" s="159">
        <f t="shared" si="21"/>
        <v>0</v>
      </c>
      <c r="O38" s="159">
        <f t="shared" si="21"/>
        <v>0</v>
      </c>
      <c r="P38" s="66" t="str">
        <f>$B$35&amp;A38</f>
        <v>011003</v>
      </c>
      <c r="Q38" s="59">
        <f>IF('T18'!E34&gt;0,IF(SUM('T19'!C38:O38)=0,"ATTENZIONE: DEVE ESSERE COMPILATA ALMENO UNA CATEGORIA",""),IF(AND('T18'!$T$72&lt;&gt;0,SUM('T19'!C38:O38)&gt;0,'T18'!E34=0),"ATTENZIONE: NON SONO STATI DICHIARATI INTERVENTI IN ECONOMIA DIRETTA IN T18",""))</f>
      </c>
      <c r="R38" s="21"/>
      <c r="S38" s="21"/>
      <c r="AA38" s="85"/>
      <c r="AB38" s="85"/>
      <c r="AC38" s="85">
        <v>350</v>
      </c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66" t="str">
        <f>$B$35&amp;A38</f>
        <v>011003</v>
      </c>
      <c r="AO38" s="59">
        <f>IF('T18'!AC34&gt;0,IF(SUM('T19'!AA38:AM38)=0,"ATTENZIONE: DEVE ESSERE COMPILATA ALMENO UNA CATEGORIA",""),IF(AND('T18'!$T$72&lt;&gt;0,SUM('T19'!AA38:AM38)&gt;0,'T18'!AC34=0),"ATTENZIONE: NON SONO STATI DICHIARATI INTERVENTI IN ECONOMIA DIRETTA IN T18",""))</f>
      </c>
    </row>
    <row r="39" spans="1:41" s="6" customFormat="1" ht="22.5" customHeight="1">
      <c r="A39" s="45" t="str">
        <f>'T18'!A35</f>
        <v>004</v>
      </c>
      <c r="B39" s="103" t="str">
        <f>'T18'!B35</f>
        <v>QUALITA' DELL'ARIA E RIDUZIONE DELL'INQUINAMENTO</v>
      </c>
      <c r="C39" s="159">
        <f t="shared" si="21"/>
        <v>0</v>
      </c>
      <c r="D39" s="159">
        <f t="shared" si="21"/>
        <v>0</v>
      </c>
      <c r="E39" s="159">
        <f t="shared" si="21"/>
        <v>0</v>
      </c>
      <c r="F39" s="159">
        <f t="shared" si="21"/>
        <v>0</v>
      </c>
      <c r="G39" s="159">
        <f t="shared" si="21"/>
        <v>0</v>
      </c>
      <c r="H39" s="159">
        <f t="shared" si="21"/>
        <v>0</v>
      </c>
      <c r="I39" s="159">
        <f t="shared" si="21"/>
        <v>0</v>
      </c>
      <c r="J39" s="159">
        <f t="shared" si="21"/>
        <v>0</v>
      </c>
      <c r="K39" s="159">
        <f t="shared" si="21"/>
        <v>0</v>
      </c>
      <c r="L39" s="159">
        <f t="shared" si="21"/>
        <v>0</v>
      </c>
      <c r="M39" s="159">
        <f t="shared" si="21"/>
        <v>0</v>
      </c>
      <c r="N39" s="159">
        <f t="shared" si="21"/>
        <v>0</v>
      </c>
      <c r="O39" s="159">
        <f t="shared" si="21"/>
        <v>0</v>
      </c>
      <c r="P39" s="66" t="str">
        <f>$B$35&amp;A39</f>
        <v>011004</v>
      </c>
      <c r="Q39" s="59">
        <f>IF('T18'!E35&gt;0,IF(SUM('T19'!C39:O39)=0,"ATTENZIONE: DEVE ESSERE COMPILATA ALMENO UNA CATEGORIA",""),IF(AND('T18'!$T$72&lt;&gt;0,SUM('T19'!C39:O39)&gt;0,'T18'!E35=0),"ATTENZIONE: NON SONO STATI DICHIARATI INTERVENTI IN ECONOMIA DIRETTA IN T18",""))</f>
      </c>
      <c r="R39" s="14"/>
      <c r="S39" s="14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66" t="str">
        <f>$B$35&amp;A39</f>
        <v>011004</v>
      </c>
      <c r="AO39" s="59">
        <f>IF('T18'!AC35&gt;0,IF(SUM('T19'!AA39:AM39)=0,"ATTENZIONE: DEVE ESSERE COMPILATA ALMENO UNA CATEGORIA",""),IF(AND('T18'!$T$72&lt;&gt;0,SUM('T19'!AA39:AM39)&gt;0,'T18'!AC35=0),"ATTENZIONE: NON SONO STATI DICHIARATI INTERVENTI IN ECONOMIA DIRETTA IN T18",""))</f>
      </c>
    </row>
    <row r="40" spans="1:41" s="8" customFormat="1" ht="36" customHeight="1">
      <c r="A40" s="97"/>
      <c r="B40" s="96" t="str">
        <f>'T18'!B36</f>
        <v>012</v>
      </c>
      <c r="C40" s="173" t="str">
        <f>'T18'!C36</f>
        <v>PROGETTAZIONE E GESTIONE DEL SISTEMA LOCALE DEI SERVIZI SOCIALI ED EROGAZIONE DELLE RELATIVE PRESTAZIONI AI CITTADINI</v>
      </c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95"/>
      <c r="Q40" s="59"/>
      <c r="AA40" s="173" t="str">
        <f>'T18'!AA36</f>
        <v>PROGETTAZIONE E GESTIONE DEL SISTEMA LOCALE DEI SERVIZI SOCIALI ED EROGAZIONE DELLE RELATIVE PRESTAZIONI AI CITTADINI</v>
      </c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95"/>
      <c r="AO40" s="59"/>
    </row>
    <row r="41" spans="1:41" s="3" customFormat="1" ht="22.5" customHeight="1">
      <c r="A41" s="39" t="str">
        <f>'T18'!A37</f>
        <v>001</v>
      </c>
      <c r="B41" s="103" t="str">
        <f>'T18'!B37</f>
        <v>INTERVENTI PER L'INFANZIA, I MINORI E GLI ASILI NIDO</v>
      </c>
      <c r="C41" s="159">
        <f aca="true" t="shared" si="22" ref="C41:O41">ROUND(AA41,0)</f>
        <v>0</v>
      </c>
      <c r="D41" s="159">
        <f t="shared" si="22"/>
        <v>0</v>
      </c>
      <c r="E41" s="159">
        <f t="shared" si="22"/>
        <v>10</v>
      </c>
      <c r="F41" s="159">
        <f t="shared" si="22"/>
        <v>10</v>
      </c>
      <c r="G41" s="159">
        <f t="shared" si="22"/>
        <v>0</v>
      </c>
      <c r="H41" s="159">
        <f t="shared" si="22"/>
        <v>0</v>
      </c>
      <c r="I41" s="159">
        <f t="shared" si="22"/>
        <v>0</v>
      </c>
      <c r="J41" s="159">
        <f t="shared" si="22"/>
        <v>0</v>
      </c>
      <c r="K41" s="159">
        <f t="shared" si="22"/>
        <v>0</v>
      </c>
      <c r="L41" s="159">
        <f t="shared" si="22"/>
        <v>0</v>
      </c>
      <c r="M41" s="159">
        <f t="shared" si="22"/>
        <v>0</v>
      </c>
      <c r="N41" s="159">
        <f t="shared" si="22"/>
        <v>0</v>
      </c>
      <c r="O41" s="159">
        <f t="shared" si="22"/>
        <v>0</v>
      </c>
      <c r="P41" s="66" t="str">
        <f aca="true" t="shared" si="23" ref="P41:P46">$B$40&amp;A41</f>
        <v>012001</v>
      </c>
      <c r="Q41" s="59">
        <f>IF('T18'!E37&gt;0,IF(SUM('T19'!C41:O41)=0,"ATTENZIONE: DEVE ESSERE COMPILATA ALMENO UNA CATEGORIA",""),IF(AND('T18'!$T$72&lt;&gt;0,SUM('T19'!C41:O41)&gt;0,'T18'!E37=0),"ATTENZIONE: NON SONO STATI DICHIARATI INTERVENTI IN ECONOMIA DIRETTA IN T18",""))</f>
      </c>
      <c r="R41" s="21"/>
      <c r="S41" s="21"/>
      <c r="AA41" s="85"/>
      <c r="AB41" s="85"/>
      <c r="AC41" s="85">
        <v>10</v>
      </c>
      <c r="AD41" s="85">
        <v>10</v>
      </c>
      <c r="AE41" s="85"/>
      <c r="AF41" s="85"/>
      <c r="AG41" s="85"/>
      <c r="AH41" s="85"/>
      <c r="AI41" s="85"/>
      <c r="AJ41" s="85"/>
      <c r="AK41" s="85"/>
      <c r="AL41" s="85"/>
      <c r="AM41" s="85"/>
      <c r="AN41" s="66" t="str">
        <f aca="true" t="shared" si="24" ref="AN41:AN46">$B$40&amp;A41</f>
        <v>012001</v>
      </c>
      <c r="AO41" s="59">
        <f>IF('T18'!AC37&gt;0,IF(SUM('T19'!AA41:AM41)=0,"ATTENZIONE: DEVE ESSERE COMPILATA ALMENO UNA CATEGORIA",""),IF(AND('T18'!$T$72&lt;&gt;0,SUM('T19'!AA41:AM41)&gt;0,'T18'!AC37=0),"ATTENZIONE: NON SONO STATI DICHIARATI INTERVENTI IN ECONOMIA DIRETTA IN T18",""))</f>
      </c>
    </row>
    <row r="42" spans="1:41" s="3" customFormat="1" ht="22.5" customHeight="1">
      <c r="A42" s="39" t="str">
        <f>'T18'!A38</f>
        <v>002</v>
      </c>
      <c r="B42" s="103" t="str">
        <f>'T18'!B38</f>
        <v>INTERVENTI PER I SOGGETTI A RISCHIO DI ESCLUSIONE SOCIALE</v>
      </c>
      <c r="C42" s="159">
        <f aca="true" t="shared" si="25" ref="C42:O46">ROUND(AA42,0)</f>
        <v>0</v>
      </c>
      <c r="D42" s="159">
        <f t="shared" si="25"/>
        <v>0</v>
      </c>
      <c r="E42" s="159">
        <f t="shared" si="25"/>
        <v>10</v>
      </c>
      <c r="F42" s="159">
        <f t="shared" si="25"/>
        <v>10</v>
      </c>
      <c r="G42" s="159">
        <f t="shared" si="25"/>
        <v>0</v>
      </c>
      <c r="H42" s="159">
        <f t="shared" si="25"/>
        <v>0</v>
      </c>
      <c r="I42" s="159">
        <f t="shared" si="25"/>
        <v>0</v>
      </c>
      <c r="J42" s="159">
        <f t="shared" si="25"/>
        <v>0</v>
      </c>
      <c r="K42" s="159">
        <f t="shared" si="25"/>
        <v>0</v>
      </c>
      <c r="L42" s="159">
        <f t="shared" si="25"/>
        <v>0</v>
      </c>
      <c r="M42" s="159">
        <f t="shared" si="25"/>
        <v>0</v>
      </c>
      <c r="N42" s="159">
        <f t="shared" si="25"/>
        <v>0</v>
      </c>
      <c r="O42" s="159">
        <f t="shared" si="25"/>
        <v>0</v>
      </c>
      <c r="P42" s="66" t="str">
        <f t="shared" si="23"/>
        <v>012002</v>
      </c>
      <c r="Q42" s="59">
        <f>IF('T18'!E38&gt;0,IF(SUM('T19'!C42:O42)=0,"ATTENZIONE: DEVE ESSERE COMPILATA ALMENO UNA CATEGORIA",""),IF(AND('T18'!$T$72&lt;&gt;0,SUM('T19'!C42:O42)&gt;0,'T18'!E38=0),"ATTENZIONE: NON SONO STATI DICHIARATI INTERVENTI IN ECONOMIA DIRETTA IN T18",""))</f>
      </c>
      <c r="R42" s="21"/>
      <c r="S42" s="21"/>
      <c r="AA42" s="85"/>
      <c r="AB42" s="85"/>
      <c r="AC42" s="85">
        <v>10</v>
      </c>
      <c r="AD42" s="85">
        <v>10</v>
      </c>
      <c r="AE42" s="85"/>
      <c r="AF42" s="85"/>
      <c r="AG42" s="85"/>
      <c r="AH42" s="85"/>
      <c r="AI42" s="85"/>
      <c r="AJ42" s="85"/>
      <c r="AK42" s="85"/>
      <c r="AL42" s="85"/>
      <c r="AM42" s="85"/>
      <c r="AN42" s="66" t="str">
        <f t="shared" si="24"/>
        <v>012002</v>
      </c>
      <c r="AO42" s="59">
        <f>IF('T18'!AC38&gt;0,IF(SUM('T19'!AA42:AM42)=0,"ATTENZIONE: DEVE ESSERE COMPILATA ALMENO UNA CATEGORIA",""),IF(AND('T18'!$T$72&lt;&gt;0,SUM('T19'!AA42:AM42)&gt;0,'T18'!AC38=0),"ATTENZIONE: NON SONO STATI DICHIARATI INTERVENTI IN ECONOMIA DIRETTA IN T18",""))</f>
      </c>
    </row>
    <row r="43" spans="1:41" s="3" customFormat="1" ht="22.5" customHeight="1">
      <c r="A43" s="39" t="str">
        <f>'T18'!A39</f>
        <v>003</v>
      </c>
      <c r="B43" s="103" t="str">
        <f>'T18'!B39</f>
        <v>INTERVENTI PER GLI ANZIANI</v>
      </c>
      <c r="C43" s="159">
        <f t="shared" si="25"/>
        <v>0</v>
      </c>
      <c r="D43" s="159">
        <f t="shared" si="25"/>
        <v>0</v>
      </c>
      <c r="E43" s="159">
        <f t="shared" si="25"/>
        <v>10</v>
      </c>
      <c r="F43" s="159">
        <f t="shared" si="25"/>
        <v>10</v>
      </c>
      <c r="G43" s="159">
        <f t="shared" si="25"/>
        <v>0</v>
      </c>
      <c r="H43" s="159">
        <f t="shared" si="25"/>
        <v>0</v>
      </c>
      <c r="I43" s="159">
        <f t="shared" si="25"/>
        <v>0</v>
      </c>
      <c r="J43" s="159">
        <f t="shared" si="25"/>
        <v>0</v>
      </c>
      <c r="K43" s="159">
        <f t="shared" si="25"/>
        <v>0</v>
      </c>
      <c r="L43" s="159">
        <f t="shared" si="25"/>
        <v>0</v>
      </c>
      <c r="M43" s="159">
        <f t="shared" si="25"/>
        <v>0</v>
      </c>
      <c r="N43" s="159">
        <f t="shared" si="25"/>
        <v>0</v>
      </c>
      <c r="O43" s="159">
        <f t="shared" si="25"/>
        <v>0</v>
      </c>
      <c r="P43" s="66" t="str">
        <f t="shared" si="23"/>
        <v>012003</v>
      </c>
      <c r="Q43" s="59">
        <f>IF('T18'!E39&gt;0,IF(SUM('T19'!C43:O43)=0,"ATTENZIONE: DEVE ESSERE COMPILATA ALMENO UNA CATEGORIA",""),IF(AND('T18'!$T$72&lt;&gt;0,SUM('T19'!C43:O43)&gt;0,'T18'!E39=0),"ATTENZIONE: NON SONO STATI DICHIARATI INTERVENTI IN ECONOMIA DIRETTA IN T18",""))</f>
      </c>
      <c r="R43" s="21"/>
      <c r="S43" s="21"/>
      <c r="AA43" s="85"/>
      <c r="AB43" s="85"/>
      <c r="AC43" s="85">
        <v>10</v>
      </c>
      <c r="AD43" s="85">
        <v>10</v>
      </c>
      <c r="AE43" s="85"/>
      <c r="AF43" s="85"/>
      <c r="AG43" s="85"/>
      <c r="AH43" s="85"/>
      <c r="AI43" s="85"/>
      <c r="AJ43" s="85"/>
      <c r="AK43" s="85"/>
      <c r="AL43" s="85"/>
      <c r="AM43" s="85"/>
      <c r="AN43" s="66" t="str">
        <f t="shared" si="24"/>
        <v>012003</v>
      </c>
      <c r="AO43" s="59">
        <f>IF('T18'!AC39&gt;0,IF(SUM('T19'!AA43:AM43)=0,"ATTENZIONE: DEVE ESSERE COMPILATA ALMENO UNA CATEGORIA",""),IF(AND('T18'!$T$72&lt;&gt;0,SUM('T19'!AA43:AM43)&gt;0,'T18'!AC39=0),"ATTENZIONE: NON SONO STATI DICHIARATI INTERVENTI IN ECONOMIA DIRETTA IN T18",""))</f>
      </c>
    </row>
    <row r="44" spans="1:41" s="3" customFormat="1" ht="22.5" customHeight="1">
      <c r="A44" s="39" t="str">
        <f>'T18'!A40</f>
        <v>004</v>
      </c>
      <c r="B44" s="103" t="str">
        <f>'T18'!B40</f>
        <v>INTERVENTI PER LA DISABILITA'</v>
      </c>
      <c r="C44" s="159">
        <f t="shared" si="25"/>
        <v>0</v>
      </c>
      <c r="D44" s="159">
        <f t="shared" si="25"/>
        <v>0</v>
      </c>
      <c r="E44" s="159">
        <f t="shared" si="25"/>
        <v>10</v>
      </c>
      <c r="F44" s="159">
        <f t="shared" si="25"/>
        <v>10</v>
      </c>
      <c r="G44" s="159">
        <f t="shared" si="25"/>
        <v>0</v>
      </c>
      <c r="H44" s="159">
        <f t="shared" si="25"/>
        <v>0</v>
      </c>
      <c r="I44" s="159">
        <f t="shared" si="25"/>
        <v>0</v>
      </c>
      <c r="J44" s="159">
        <f t="shared" si="25"/>
        <v>0</v>
      </c>
      <c r="K44" s="159">
        <f t="shared" si="25"/>
        <v>0</v>
      </c>
      <c r="L44" s="159">
        <f t="shared" si="25"/>
        <v>0</v>
      </c>
      <c r="M44" s="159">
        <f t="shared" si="25"/>
        <v>0</v>
      </c>
      <c r="N44" s="159">
        <f t="shared" si="25"/>
        <v>0</v>
      </c>
      <c r="O44" s="159">
        <f t="shared" si="25"/>
        <v>0</v>
      </c>
      <c r="P44" s="66" t="str">
        <f t="shared" si="23"/>
        <v>012004</v>
      </c>
      <c r="Q44" s="59">
        <f>IF('T18'!E40&gt;0,IF(SUM('T19'!C44:O44)=0,"ATTENZIONE: DEVE ESSERE COMPILATA ALMENO UNA CATEGORIA",""),IF(AND('T18'!$T$72&lt;&gt;0,SUM('T19'!C44:O44)&gt;0,'T18'!E40=0),"ATTENZIONE: NON SONO STATI DICHIARATI INTERVENTI IN ECONOMIA DIRETTA IN T18",""))</f>
      </c>
      <c r="R44" s="21"/>
      <c r="S44" s="21"/>
      <c r="AA44" s="85"/>
      <c r="AB44" s="85"/>
      <c r="AC44" s="85">
        <v>10</v>
      </c>
      <c r="AD44" s="85">
        <v>10</v>
      </c>
      <c r="AE44" s="85"/>
      <c r="AF44" s="85"/>
      <c r="AG44" s="85"/>
      <c r="AH44" s="85"/>
      <c r="AI44" s="85"/>
      <c r="AJ44" s="85"/>
      <c r="AK44" s="85"/>
      <c r="AL44" s="85"/>
      <c r="AM44" s="85"/>
      <c r="AN44" s="66" t="str">
        <f t="shared" si="24"/>
        <v>012004</v>
      </c>
      <c r="AO44" s="59">
        <f>IF('T18'!AC40&gt;0,IF(SUM('T19'!AA44:AM44)=0,"ATTENZIONE: DEVE ESSERE COMPILATA ALMENO UNA CATEGORIA",""),IF(AND('T18'!$T$72&lt;&gt;0,SUM('T19'!AA44:AM44)&gt;0,'T18'!AC40=0),"ATTENZIONE: NON SONO STATI DICHIARATI INTERVENTI IN ECONOMIA DIRETTA IN T18",""))</f>
      </c>
    </row>
    <row r="45" spans="1:41" s="3" customFormat="1" ht="22.5" customHeight="1">
      <c r="A45" s="39" t="str">
        <f>'T18'!A41</f>
        <v>005</v>
      </c>
      <c r="B45" s="103" t="str">
        <f>'T18'!B41</f>
        <v>INTERVENTI PER LE FAMIGLIE</v>
      </c>
      <c r="C45" s="159">
        <f t="shared" si="25"/>
        <v>0</v>
      </c>
      <c r="D45" s="159">
        <f t="shared" si="25"/>
        <v>0</v>
      </c>
      <c r="E45" s="159">
        <f t="shared" si="25"/>
        <v>0</v>
      </c>
      <c r="F45" s="159">
        <f t="shared" si="25"/>
        <v>0</v>
      </c>
      <c r="G45" s="159">
        <f t="shared" si="25"/>
        <v>0</v>
      </c>
      <c r="H45" s="159">
        <f t="shared" si="25"/>
        <v>0</v>
      </c>
      <c r="I45" s="159">
        <f t="shared" si="25"/>
        <v>0</v>
      </c>
      <c r="J45" s="159">
        <f t="shared" si="25"/>
        <v>0</v>
      </c>
      <c r="K45" s="159">
        <f t="shared" si="25"/>
        <v>0</v>
      </c>
      <c r="L45" s="159">
        <f t="shared" si="25"/>
        <v>0</v>
      </c>
      <c r="M45" s="159">
        <f t="shared" si="25"/>
        <v>0</v>
      </c>
      <c r="N45" s="159">
        <f t="shared" si="25"/>
        <v>0</v>
      </c>
      <c r="O45" s="159">
        <f t="shared" si="25"/>
        <v>0</v>
      </c>
      <c r="P45" s="66" t="str">
        <f t="shared" si="23"/>
        <v>012005</v>
      </c>
      <c r="Q45" s="59">
        <f>IF('T18'!E41&gt;0,IF(SUM('T19'!C45:O45)=0,"ATTENZIONE: DEVE ESSERE COMPILATA ALMENO UNA CATEGORIA",""),IF(AND('T18'!$T$72&lt;&gt;0,SUM('T19'!C45:O45)&gt;0,'T18'!E41=0),"ATTENZIONE: NON SONO STATI DICHIARATI INTERVENTI IN ECONOMIA DIRETTA IN T18",""))</f>
      </c>
      <c r="R45" s="21"/>
      <c r="S45" s="21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66" t="str">
        <f t="shared" si="24"/>
        <v>012005</v>
      </c>
      <c r="AO45" s="59">
        <f>IF('T18'!AC41&gt;0,IF(SUM('T19'!AA45:AM45)=0,"ATTENZIONE: DEVE ESSERE COMPILATA ALMENO UNA CATEGORIA",""),IF(AND('T18'!$T$72&lt;&gt;0,SUM('T19'!AA45:AM45)&gt;0,'T18'!AC41=0),"ATTENZIONE: NON SONO STATI DICHIARATI INTERVENTI IN ECONOMIA DIRETTA IN T18",""))</f>
      </c>
    </row>
    <row r="46" spans="1:41" s="3" customFormat="1" ht="22.5" customHeight="1">
      <c r="A46" s="39" t="str">
        <f>'T18'!A42</f>
        <v>006</v>
      </c>
      <c r="B46" s="103" t="str">
        <f>'T18'!B42</f>
        <v>SERVIZIO NECROSCOPICO E CIMITERIALE</v>
      </c>
      <c r="C46" s="159">
        <f t="shared" si="25"/>
        <v>0</v>
      </c>
      <c r="D46" s="159">
        <f t="shared" si="25"/>
        <v>0</v>
      </c>
      <c r="E46" s="159">
        <f t="shared" si="25"/>
        <v>10</v>
      </c>
      <c r="F46" s="159">
        <f t="shared" si="25"/>
        <v>0</v>
      </c>
      <c r="G46" s="159">
        <f t="shared" si="25"/>
        <v>0</v>
      </c>
      <c r="H46" s="159">
        <f t="shared" si="25"/>
        <v>0</v>
      </c>
      <c r="I46" s="159">
        <f t="shared" si="25"/>
        <v>0</v>
      </c>
      <c r="J46" s="159">
        <f t="shared" si="25"/>
        <v>0</v>
      </c>
      <c r="K46" s="159">
        <f t="shared" si="25"/>
        <v>0</v>
      </c>
      <c r="L46" s="159">
        <f t="shared" si="25"/>
        <v>0</v>
      </c>
      <c r="M46" s="159">
        <f t="shared" si="25"/>
        <v>0</v>
      </c>
      <c r="N46" s="159">
        <f t="shared" si="25"/>
        <v>0</v>
      </c>
      <c r="O46" s="159">
        <f t="shared" si="25"/>
        <v>0</v>
      </c>
      <c r="P46" s="66" t="str">
        <f t="shared" si="23"/>
        <v>012006</v>
      </c>
      <c r="Q46" s="59">
        <f>IF('T18'!E42&gt;0,IF(SUM('T19'!C46:O46)=0,"ATTENZIONE: DEVE ESSERE COMPILATA ALMENO UNA CATEGORIA",""),IF(AND('T18'!$T$72&lt;&gt;0,SUM('T19'!C46:O46)&gt;0,'T18'!E42=0),"ATTENZIONE: NON SONO STATI DICHIARATI INTERVENTI IN ECONOMIA DIRETTA IN T18",""))</f>
      </c>
      <c r="R46" s="21"/>
      <c r="S46" s="21"/>
      <c r="AA46" s="85"/>
      <c r="AB46" s="85"/>
      <c r="AC46" s="85">
        <v>10</v>
      </c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66" t="str">
        <f t="shared" si="24"/>
        <v>012006</v>
      </c>
      <c r="AO46" s="59">
        <f>IF('T18'!AC42&gt;0,IF(SUM('T19'!AA46:AM46)=0,"ATTENZIONE: DEVE ESSERE COMPILATA ALMENO UNA CATEGORIA",""),IF(AND('T18'!$T$72&lt;&gt;0,SUM('T19'!AA46:AM46)&gt;0,'T18'!AC42=0),"ATTENZIONE: NON SONO STATI DICHIARATI INTERVENTI IN ECONOMIA DIRETTA IN T18",""))</f>
      </c>
    </row>
    <row r="47" spans="1:41" s="8" customFormat="1" ht="36" customHeight="1">
      <c r="A47" s="97"/>
      <c r="B47" s="96" t="str">
        <f>'T18'!B43</f>
        <v>013</v>
      </c>
      <c r="C47" s="173" t="str">
        <f>'T18'!C43</f>
        <v>EDILIZIA SCOLASTICA PER LA PARTE NON ATTRIBUITA ALLA COMPETENZA DELLE PROVINCE, ORGANIZZAZIONE E GESTIONE DEI SERVIZI SCOLASTICI</v>
      </c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95"/>
      <c r="Q47" s="59"/>
      <c r="AA47" s="173" t="str">
        <f>'T18'!AA43</f>
        <v>EDILIZIA SCOLASTICA PER LA PARTE NON ATTRIBUITA ALLA COMPETENZA DELLE PROVINCE, ORGANIZZAZIONE E GESTIONE DEI SERVIZI SCOLASTICI</v>
      </c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95"/>
      <c r="AO47" s="59"/>
    </row>
    <row r="48" spans="1:41" s="3" customFormat="1" ht="22.5" customHeight="1">
      <c r="A48" s="39" t="str">
        <f>'T18'!A44</f>
        <v>001</v>
      </c>
      <c r="B48" s="103" t="str">
        <f>'T18'!B44</f>
        <v>SCUOLA DELL'INFANZIA</v>
      </c>
      <c r="C48" s="159">
        <f aca="true" t="shared" si="26" ref="C48:O48">ROUND(AA48,0)</f>
        <v>0</v>
      </c>
      <c r="D48" s="159">
        <f t="shared" si="26"/>
        <v>0</v>
      </c>
      <c r="E48" s="159">
        <f t="shared" si="26"/>
        <v>10</v>
      </c>
      <c r="F48" s="159">
        <f t="shared" si="26"/>
        <v>10</v>
      </c>
      <c r="G48" s="159">
        <f t="shared" si="26"/>
        <v>0</v>
      </c>
      <c r="H48" s="159">
        <f t="shared" si="26"/>
        <v>0</v>
      </c>
      <c r="I48" s="159">
        <f t="shared" si="26"/>
        <v>0</v>
      </c>
      <c r="J48" s="159">
        <f t="shared" si="26"/>
        <v>0</v>
      </c>
      <c r="K48" s="159">
        <f t="shared" si="26"/>
        <v>0</v>
      </c>
      <c r="L48" s="159">
        <f t="shared" si="26"/>
        <v>0</v>
      </c>
      <c r="M48" s="159">
        <f t="shared" si="26"/>
        <v>0</v>
      </c>
      <c r="N48" s="159">
        <f t="shared" si="26"/>
        <v>0</v>
      </c>
      <c r="O48" s="159">
        <f t="shared" si="26"/>
        <v>0</v>
      </c>
      <c r="P48" s="66" t="str">
        <f aca="true" t="shared" si="27" ref="P48:P53">$B$47&amp;A48</f>
        <v>013001</v>
      </c>
      <c r="Q48" s="59">
        <f>IF('T18'!E44&gt;0,IF(SUM('T19'!C48:O48)=0,"ATTENZIONE: DEVE ESSERE COMPILATA ALMENO UNA CATEGORIA",""),IF(AND('T18'!$T$72&lt;&gt;0,SUM('T19'!C48:O48)&gt;0,'T18'!E44=0),"ATTENZIONE: NON SONO STATI DICHIARATI INTERVENTI IN ECONOMIA DIRETTA IN T18",""))</f>
      </c>
      <c r="R48" s="21"/>
      <c r="S48" s="21"/>
      <c r="AA48" s="85"/>
      <c r="AB48" s="85"/>
      <c r="AC48" s="85">
        <v>10</v>
      </c>
      <c r="AD48" s="85">
        <v>10</v>
      </c>
      <c r="AE48" s="85"/>
      <c r="AF48" s="85"/>
      <c r="AG48" s="85"/>
      <c r="AH48" s="85"/>
      <c r="AI48" s="85"/>
      <c r="AJ48" s="85"/>
      <c r="AK48" s="85"/>
      <c r="AL48" s="85"/>
      <c r="AM48" s="85"/>
      <c r="AN48" s="66" t="str">
        <f aca="true" t="shared" si="28" ref="AN48:AN53">$B$47&amp;A48</f>
        <v>013001</v>
      </c>
      <c r="AO48" s="59">
        <f>IF('T18'!AC44&gt;0,IF(SUM('T19'!AA48:AM48)=0,"ATTENZIONE: DEVE ESSERE COMPILATA ALMENO UNA CATEGORIA",""),IF(AND('T18'!$T$72&lt;&gt;0,SUM('T19'!AA48:AM48)&gt;0,'T18'!AC44=0),"ATTENZIONE: NON SONO STATI DICHIARATI INTERVENTI IN ECONOMIA DIRETTA IN T18",""))</f>
      </c>
    </row>
    <row r="49" spans="1:41" s="3" customFormat="1" ht="22.5" customHeight="1">
      <c r="A49" s="39" t="str">
        <f>'T18'!A45</f>
        <v>002</v>
      </c>
      <c r="B49" s="103" t="str">
        <f>'T18'!B45</f>
        <v>ISTRUZIONE PRIMARIA</v>
      </c>
      <c r="C49" s="159">
        <f aca="true" t="shared" si="29" ref="C49:O53">ROUND(AA49,0)</f>
        <v>0</v>
      </c>
      <c r="D49" s="159">
        <f t="shared" si="29"/>
        <v>0</v>
      </c>
      <c r="E49" s="159">
        <f t="shared" si="29"/>
        <v>10</v>
      </c>
      <c r="F49" s="159">
        <f t="shared" si="29"/>
        <v>10</v>
      </c>
      <c r="G49" s="159">
        <f t="shared" si="29"/>
        <v>0</v>
      </c>
      <c r="H49" s="159">
        <f t="shared" si="29"/>
        <v>0</v>
      </c>
      <c r="I49" s="159">
        <f t="shared" si="29"/>
        <v>0</v>
      </c>
      <c r="J49" s="159">
        <f t="shared" si="29"/>
        <v>0</v>
      </c>
      <c r="K49" s="159">
        <f t="shared" si="29"/>
        <v>0</v>
      </c>
      <c r="L49" s="159">
        <f t="shared" si="29"/>
        <v>0</v>
      </c>
      <c r="M49" s="159">
        <f t="shared" si="29"/>
        <v>0</v>
      </c>
      <c r="N49" s="159">
        <f t="shared" si="29"/>
        <v>0</v>
      </c>
      <c r="O49" s="159">
        <f t="shared" si="29"/>
        <v>0</v>
      </c>
      <c r="P49" s="66" t="str">
        <f t="shared" si="27"/>
        <v>013002</v>
      </c>
      <c r="Q49" s="59">
        <f>IF('T18'!E45&gt;0,IF(SUM('T19'!C49:O49)=0,"ATTENZIONE: DEVE ESSERE COMPILATA ALMENO UNA CATEGORIA",""),IF(AND('T18'!$T$72&lt;&gt;0,SUM('T19'!C49:O49)&gt;0,'T18'!E45=0),"ATTENZIONE: NON SONO STATI DICHIARATI INTERVENTI IN ECONOMIA DIRETTA IN T18",""))</f>
      </c>
      <c r="R49" s="21"/>
      <c r="S49" s="21"/>
      <c r="AA49" s="85"/>
      <c r="AB49" s="85"/>
      <c r="AC49" s="85">
        <v>10</v>
      </c>
      <c r="AD49" s="85">
        <v>10</v>
      </c>
      <c r="AE49" s="85"/>
      <c r="AF49" s="85"/>
      <c r="AG49" s="85"/>
      <c r="AH49" s="85"/>
      <c r="AI49" s="85"/>
      <c r="AJ49" s="85"/>
      <c r="AK49" s="85"/>
      <c r="AL49" s="85"/>
      <c r="AM49" s="85"/>
      <c r="AN49" s="66" t="str">
        <f t="shared" si="28"/>
        <v>013002</v>
      </c>
      <c r="AO49" s="59">
        <f>IF('T18'!AC45&gt;0,IF(SUM('T19'!AA49:AM49)=0,"ATTENZIONE: DEVE ESSERE COMPILATA ALMENO UNA CATEGORIA",""),IF(AND('T18'!$T$72&lt;&gt;0,SUM('T19'!AA49:AM49)&gt;0,'T18'!AC45=0),"ATTENZIONE: NON SONO STATI DICHIARATI INTERVENTI IN ECONOMIA DIRETTA IN T18",""))</f>
      </c>
    </row>
    <row r="50" spans="1:41" s="3" customFormat="1" ht="22.5" customHeight="1">
      <c r="A50" s="39" t="str">
        <f>'T18'!A46</f>
        <v>003</v>
      </c>
      <c r="B50" s="103" t="str">
        <f>'T18'!B46</f>
        <v>ISTRUZIONE SECONDARIA INFERIORE</v>
      </c>
      <c r="C50" s="159">
        <f t="shared" si="29"/>
        <v>0</v>
      </c>
      <c r="D50" s="159">
        <f t="shared" si="29"/>
        <v>0</v>
      </c>
      <c r="E50" s="159">
        <f t="shared" si="29"/>
        <v>10</v>
      </c>
      <c r="F50" s="159">
        <f t="shared" si="29"/>
        <v>10</v>
      </c>
      <c r="G50" s="159">
        <f t="shared" si="29"/>
        <v>0</v>
      </c>
      <c r="H50" s="159">
        <f t="shared" si="29"/>
        <v>0</v>
      </c>
      <c r="I50" s="159">
        <f t="shared" si="29"/>
        <v>0</v>
      </c>
      <c r="J50" s="159">
        <f t="shared" si="29"/>
        <v>0</v>
      </c>
      <c r="K50" s="159">
        <f t="shared" si="29"/>
        <v>0</v>
      </c>
      <c r="L50" s="159">
        <f t="shared" si="29"/>
        <v>0</v>
      </c>
      <c r="M50" s="159">
        <f t="shared" si="29"/>
        <v>0</v>
      </c>
      <c r="N50" s="159">
        <f t="shared" si="29"/>
        <v>0</v>
      </c>
      <c r="O50" s="159">
        <f t="shared" si="29"/>
        <v>0</v>
      </c>
      <c r="P50" s="66" t="str">
        <f t="shared" si="27"/>
        <v>013003</v>
      </c>
      <c r="Q50" s="59">
        <f>IF('T18'!E46&gt;0,IF(SUM('T19'!C50:O50)=0,"ATTENZIONE: DEVE ESSERE COMPILATA ALMENO UNA CATEGORIA",""),IF(AND('T18'!$T$72&lt;&gt;0,SUM('T19'!C50:O50)&gt;0,'T18'!E46=0),"ATTENZIONE: NON SONO STATI DICHIARATI INTERVENTI IN ECONOMIA DIRETTA IN T18",""))</f>
      </c>
      <c r="R50" s="21"/>
      <c r="S50" s="21"/>
      <c r="AA50" s="85"/>
      <c r="AB50" s="85"/>
      <c r="AC50" s="85">
        <v>10</v>
      </c>
      <c r="AD50" s="85">
        <v>10</v>
      </c>
      <c r="AE50" s="85"/>
      <c r="AF50" s="85"/>
      <c r="AG50" s="85"/>
      <c r="AH50" s="85"/>
      <c r="AI50" s="85"/>
      <c r="AJ50" s="85"/>
      <c r="AK50" s="85"/>
      <c r="AL50" s="85"/>
      <c r="AM50" s="85"/>
      <c r="AN50" s="66" t="str">
        <f t="shared" si="28"/>
        <v>013003</v>
      </c>
      <c r="AO50" s="59">
        <f>IF('T18'!AC46&gt;0,IF(SUM('T19'!AA50:AM50)=0,"ATTENZIONE: DEVE ESSERE COMPILATA ALMENO UNA CATEGORIA",""),IF(AND('T18'!$T$72&lt;&gt;0,SUM('T19'!AA50:AM50)&gt;0,'T18'!AC46=0),"ATTENZIONE: NON SONO STATI DICHIARATI INTERVENTI IN ECONOMIA DIRETTA IN T18",""))</f>
      </c>
    </row>
    <row r="51" spans="1:41" s="3" customFormat="1" ht="22.5" customHeight="1">
      <c r="A51" s="39" t="str">
        <f>'T18'!A47</f>
        <v>006</v>
      </c>
      <c r="B51" s="103" t="str">
        <f>'T18'!B47</f>
        <v>ISTRUZIONE SECONDARIA SUPERIORE</v>
      </c>
      <c r="C51" s="159">
        <f t="shared" si="29"/>
        <v>0</v>
      </c>
      <c r="D51" s="159">
        <f t="shared" si="29"/>
        <v>0</v>
      </c>
      <c r="E51" s="159">
        <f t="shared" si="29"/>
        <v>0</v>
      </c>
      <c r="F51" s="159">
        <f t="shared" si="29"/>
        <v>0</v>
      </c>
      <c r="G51" s="159">
        <f t="shared" si="29"/>
        <v>0</v>
      </c>
      <c r="H51" s="159">
        <f t="shared" si="29"/>
        <v>0</v>
      </c>
      <c r="I51" s="159">
        <f t="shared" si="29"/>
        <v>0</v>
      </c>
      <c r="J51" s="159">
        <f t="shared" si="29"/>
        <v>0</v>
      </c>
      <c r="K51" s="159">
        <f t="shared" si="29"/>
        <v>0</v>
      </c>
      <c r="L51" s="159">
        <f t="shared" si="29"/>
        <v>0</v>
      </c>
      <c r="M51" s="159">
        <f t="shared" si="29"/>
        <v>0</v>
      </c>
      <c r="N51" s="159">
        <f t="shared" si="29"/>
        <v>0</v>
      </c>
      <c r="O51" s="159">
        <f t="shared" si="29"/>
        <v>0</v>
      </c>
      <c r="P51" s="66" t="str">
        <f t="shared" si="27"/>
        <v>013006</v>
      </c>
      <c r="Q51" s="59">
        <f>IF('T18'!E47&gt;0,IF(SUM('T19'!C51:O51)=0,"ATTENZIONE: DEVE ESSERE COMPILATA ALMENO UNA CATEGORIA",""),IF(AND('T18'!$T$72&lt;&gt;0,SUM('T19'!C51:O51)&gt;0,'T18'!E47=0),"ATTENZIONE: NON SONO STATI DICHIARATI INTERVENTI IN ECONOMIA DIRETTA IN T18",""))</f>
      </c>
      <c r="R51" s="21"/>
      <c r="S51" s="21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66" t="str">
        <f t="shared" si="28"/>
        <v>013006</v>
      </c>
      <c r="AO51" s="59">
        <f>IF('T18'!AC47&gt;0,IF(SUM('T19'!AA51:AM51)=0,"ATTENZIONE: DEVE ESSERE COMPILATA ALMENO UNA CATEGORIA",""),IF(AND('T18'!$T$72&lt;&gt;0,SUM('T19'!AA51:AM51)&gt;0,'T18'!AC47=0),"ATTENZIONE: NON SONO STATI DICHIARATI INTERVENTI IN ECONOMIA DIRETTA IN T18",""))</f>
      </c>
    </row>
    <row r="52" spans="1:41" s="3" customFormat="1" ht="22.5" customHeight="1">
      <c r="A52" s="39" t="str">
        <f>'T18'!A48</f>
        <v>004</v>
      </c>
      <c r="B52" s="103" t="str">
        <f>'T18'!B48</f>
        <v>SERVIZI AUSILIARI ALL'ISTRUZIONE</v>
      </c>
      <c r="C52" s="159">
        <f t="shared" si="29"/>
        <v>0</v>
      </c>
      <c r="D52" s="159">
        <f t="shared" si="29"/>
        <v>0</v>
      </c>
      <c r="E52" s="159">
        <f t="shared" si="29"/>
        <v>10</v>
      </c>
      <c r="F52" s="159">
        <f t="shared" si="29"/>
        <v>10</v>
      </c>
      <c r="G52" s="159">
        <f t="shared" si="29"/>
        <v>0</v>
      </c>
      <c r="H52" s="159">
        <f t="shared" si="29"/>
        <v>0</v>
      </c>
      <c r="I52" s="159">
        <f t="shared" si="29"/>
        <v>0</v>
      </c>
      <c r="J52" s="159">
        <f t="shared" si="29"/>
        <v>0</v>
      </c>
      <c r="K52" s="159">
        <f t="shared" si="29"/>
        <v>0</v>
      </c>
      <c r="L52" s="159">
        <f t="shared" si="29"/>
        <v>0</v>
      </c>
      <c r="M52" s="159">
        <f t="shared" si="29"/>
        <v>0</v>
      </c>
      <c r="N52" s="159">
        <f t="shared" si="29"/>
        <v>0</v>
      </c>
      <c r="O52" s="159">
        <f t="shared" si="29"/>
        <v>0</v>
      </c>
      <c r="P52" s="66" t="str">
        <f t="shared" si="27"/>
        <v>013004</v>
      </c>
      <c r="Q52" s="59">
        <f>IF('T18'!E48&gt;0,IF(SUM('T19'!C52:O52)=0,"ATTENZIONE: DEVE ESSERE COMPILATA ALMENO UNA CATEGORIA",""),IF(AND('T18'!$T$72&lt;&gt;0,SUM('T19'!C52:O52)&gt;0,'T18'!E48=0),"ATTENZIONE: NON SONO STATI DICHIARATI INTERVENTI IN ECONOMIA DIRETTA IN T18",""))</f>
      </c>
      <c r="R52" s="21"/>
      <c r="S52" s="21"/>
      <c r="AA52" s="85"/>
      <c r="AB52" s="85"/>
      <c r="AC52" s="85">
        <v>10</v>
      </c>
      <c r="AD52" s="85">
        <v>10</v>
      </c>
      <c r="AE52" s="85"/>
      <c r="AF52" s="85"/>
      <c r="AG52" s="85"/>
      <c r="AH52" s="85"/>
      <c r="AI52" s="85"/>
      <c r="AJ52" s="85"/>
      <c r="AK52" s="85"/>
      <c r="AL52" s="85"/>
      <c r="AM52" s="85"/>
      <c r="AN52" s="66" t="str">
        <f t="shared" si="28"/>
        <v>013004</v>
      </c>
      <c r="AO52" s="59">
        <f>IF('T18'!AC48&gt;0,IF(SUM('T19'!AA52:AM52)=0,"ATTENZIONE: DEVE ESSERE COMPILATA ALMENO UNA CATEGORIA",""),IF(AND('T18'!$T$72&lt;&gt;0,SUM('T19'!AA52:AM52)&gt;0,'T18'!AC48=0),"ATTENZIONE: NON SONO STATI DICHIARATI INTERVENTI IN ECONOMIA DIRETTA IN T18",""))</f>
      </c>
    </row>
    <row r="53" spans="1:41" s="3" customFormat="1" ht="22.5" customHeight="1">
      <c r="A53" s="39" t="str">
        <f>'T18'!A49</f>
        <v>005</v>
      </c>
      <c r="B53" s="103" t="str">
        <f>'T18'!B49</f>
        <v>DIRITTO ALLO STUDIO</v>
      </c>
      <c r="C53" s="159">
        <f t="shared" si="29"/>
        <v>0</v>
      </c>
      <c r="D53" s="159">
        <f t="shared" si="29"/>
        <v>0</v>
      </c>
      <c r="E53" s="159">
        <f t="shared" si="29"/>
        <v>20</v>
      </c>
      <c r="F53" s="159">
        <f t="shared" si="29"/>
        <v>10</v>
      </c>
      <c r="G53" s="159">
        <f t="shared" si="29"/>
        <v>0</v>
      </c>
      <c r="H53" s="159">
        <f t="shared" si="29"/>
        <v>0</v>
      </c>
      <c r="I53" s="159">
        <f t="shared" si="29"/>
        <v>0</v>
      </c>
      <c r="J53" s="159">
        <f t="shared" si="29"/>
        <v>0</v>
      </c>
      <c r="K53" s="159">
        <f t="shared" si="29"/>
        <v>0</v>
      </c>
      <c r="L53" s="159">
        <f t="shared" si="29"/>
        <v>0</v>
      </c>
      <c r="M53" s="159">
        <f t="shared" si="29"/>
        <v>0</v>
      </c>
      <c r="N53" s="159">
        <f t="shared" si="29"/>
        <v>0</v>
      </c>
      <c r="O53" s="159">
        <f t="shared" si="29"/>
        <v>0</v>
      </c>
      <c r="P53" s="66" t="str">
        <f t="shared" si="27"/>
        <v>013005</v>
      </c>
      <c r="Q53" s="59">
        <f>IF('T18'!E49&gt;0,IF(SUM('T19'!C53:O53)=0,"ATTENZIONE: DEVE ESSERE COMPILATA ALMENO UNA CATEGORIA",""),IF(AND('T18'!$T$72&lt;&gt;0,SUM('T19'!C53:O53)&gt;0,'T18'!E49=0),"ATTENZIONE: NON SONO STATI DICHIARATI INTERVENTI IN ECONOMIA DIRETTA IN T18",""))</f>
      </c>
      <c r="R53" s="21"/>
      <c r="S53" s="21"/>
      <c r="AA53" s="85"/>
      <c r="AB53" s="85"/>
      <c r="AC53" s="85">
        <v>20</v>
      </c>
      <c r="AD53" s="85">
        <v>10</v>
      </c>
      <c r="AE53" s="85"/>
      <c r="AF53" s="85"/>
      <c r="AG53" s="85"/>
      <c r="AH53" s="85"/>
      <c r="AI53" s="85"/>
      <c r="AJ53" s="85"/>
      <c r="AK53" s="85"/>
      <c r="AL53" s="85"/>
      <c r="AM53" s="85"/>
      <c r="AN53" s="66" t="str">
        <f t="shared" si="28"/>
        <v>013005</v>
      </c>
      <c r="AO53" s="59">
        <f>IF('T18'!AC49&gt;0,IF(SUM('T19'!AA53:AM53)=0,"ATTENZIONE: DEVE ESSERE COMPILATA ALMENO UNA CATEGORIA",""),IF(AND('T18'!$T$72&lt;&gt;0,SUM('T19'!AA53:AM53)&gt;0,'T18'!AC49=0),"ATTENZIONE: NON SONO STATI DICHIARATI INTERVENTI IN ECONOMIA DIRETTA IN T18",""))</f>
      </c>
    </row>
    <row r="54" spans="1:41" s="8" customFormat="1" ht="19.5" customHeight="1">
      <c r="A54" s="97"/>
      <c r="B54" s="96" t="str">
        <f>'T18'!B50</f>
        <v>014</v>
      </c>
      <c r="C54" s="175" t="str">
        <f>'T18'!C50</f>
        <v>POLIZIA MUNICIPALE E POLIZIA AMMINISTRATIVA LOCALE</v>
      </c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94"/>
      <c r="Q54" s="59"/>
      <c r="AA54" s="175" t="str">
        <f>'T18'!AA50</f>
        <v>POLIZIA MUNICIPALE E POLIZIA AMMINISTRATIVA LOCALE</v>
      </c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94"/>
      <c r="AO54" s="59"/>
    </row>
    <row r="55" spans="1:41" s="3" customFormat="1" ht="22.5" customHeight="1">
      <c r="A55" s="39" t="str">
        <f>'T18'!A51</f>
        <v>001</v>
      </c>
      <c r="B55" s="103" t="str">
        <f>'T18'!B51</f>
        <v>POLIZIA LOCALE</v>
      </c>
      <c r="C55" s="159">
        <f aca="true" t="shared" si="30" ref="C55:O55">ROUND(AA55,0)</f>
        <v>0</v>
      </c>
      <c r="D55" s="159">
        <f t="shared" si="30"/>
        <v>0</v>
      </c>
      <c r="E55" s="159">
        <f t="shared" si="30"/>
        <v>0</v>
      </c>
      <c r="F55" s="159">
        <f t="shared" si="30"/>
        <v>0</v>
      </c>
      <c r="G55" s="159">
        <f t="shared" si="30"/>
        <v>0</v>
      </c>
      <c r="H55" s="159">
        <f t="shared" si="30"/>
        <v>0</v>
      </c>
      <c r="I55" s="159">
        <f t="shared" si="30"/>
        <v>0</v>
      </c>
      <c r="J55" s="159">
        <f t="shared" si="30"/>
        <v>0</v>
      </c>
      <c r="K55" s="159">
        <f t="shared" si="30"/>
        <v>0</v>
      </c>
      <c r="L55" s="159">
        <f t="shared" si="30"/>
        <v>0</v>
      </c>
      <c r="M55" s="159">
        <f t="shared" si="30"/>
        <v>0</v>
      </c>
      <c r="N55" s="159">
        <f t="shared" si="30"/>
        <v>0</v>
      </c>
      <c r="O55" s="159">
        <f t="shared" si="30"/>
        <v>0</v>
      </c>
      <c r="P55" s="66" t="str">
        <f>$B$54&amp;A55</f>
        <v>014001</v>
      </c>
      <c r="Q55" s="59">
        <f>IF('T18'!E51&gt;0,IF(SUM('T19'!C55:O55)=0,"ATTENZIONE: DEVE ESSERE COMPILATA ALMENO UNA CATEGORIA",""),IF(AND('T18'!$T$72&lt;&gt;0,SUM('T19'!C55:O55)&gt;0,'T18'!E51=0),"ATTENZIONE: NON SONO STATI DICHIARATI INTERVENTI IN ECONOMIA DIRETTA IN T18",""))</f>
      </c>
      <c r="R55" s="21"/>
      <c r="S55" s="21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66" t="str">
        <f>$B$54&amp;A55</f>
        <v>014001</v>
      </c>
      <c r="AO55" s="59">
        <f>IF('T18'!AC51&gt;0,IF(SUM('T19'!AA55:AM55)=0,"ATTENZIONE: DEVE ESSERE COMPILATA ALMENO UNA CATEGORIA",""),IF(AND('T18'!$T$72&lt;&gt;0,SUM('T19'!AA55:AM55)&gt;0,'T18'!AC51=0),"ATTENZIONE: NON SONO STATI DICHIARATI INTERVENTI IN ECONOMIA DIRETTA IN T18",""))</f>
      </c>
    </row>
    <row r="56" spans="1:41" s="8" customFormat="1" ht="51" customHeight="1">
      <c r="A56" s="97"/>
      <c r="B56" s="96" t="str">
        <f>'T18'!B52</f>
        <v>015</v>
      </c>
      <c r="C56" s="173" t="str">
        <f>'T18'!C52</f>
        <v>TENUTA DEI REGISTRI DI STATO CIVILE E DI POPOLAZIONE, COMPITI IN MATERIA DI SERVIZI ANAGRAFICI NONCHÉ IN MATERIA DI SERVIZI ELETTORALI E STATISTICI, NELL'ESERCIZIO DELLE FUNZIONI DI COMPETENZA STATALE</v>
      </c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95"/>
      <c r="Q56" s="59"/>
      <c r="AA56" s="173" t="str">
        <f>'T18'!AA52</f>
        <v>TENUTA DEI REGISTRI DI STATO CIVILE E DI POPOLAZIONE, COMPITI IN MATERIA DI SERVIZI ANAGRAFICI NONCHÉ IN MATERIA DI SERVIZI ELETTORALI E STATISTICI, NELL'ESERCIZIO DELLE FUNZIONI DI COMPETENZA STATALE</v>
      </c>
      <c r="AB56" s="173"/>
      <c r="AC56" s="173"/>
      <c r="AD56" s="173"/>
      <c r="AE56" s="173"/>
      <c r="AF56" s="173"/>
      <c r="AG56" s="173"/>
      <c r="AH56" s="173"/>
      <c r="AI56" s="173"/>
      <c r="AJ56" s="173"/>
      <c r="AK56" s="173"/>
      <c r="AL56" s="173"/>
      <c r="AM56" s="195"/>
      <c r="AO56" s="59"/>
    </row>
    <row r="57" spans="1:41" s="3" customFormat="1" ht="33.75" customHeight="1">
      <c r="A57" s="39" t="str">
        <f>'T18'!A53</f>
        <v>001</v>
      </c>
      <c r="B57" s="103" t="str">
        <f>'T18'!B53</f>
        <v>ANAGRAFE, STATO CIVILE, ELETTORALE, LEVA E SERVIZIO STATISTICO</v>
      </c>
      <c r="C57" s="159">
        <f aca="true" t="shared" si="31" ref="C57:O57">ROUND(AA57,0)</f>
        <v>0</v>
      </c>
      <c r="D57" s="159">
        <f t="shared" si="31"/>
        <v>0</v>
      </c>
      <c r="E57" s="159">
        <f t="shared" si="31"/>
        <v>0</v>
      </c>
      <c r="F57" s="159">
        <f t="shared" si="31"/>
        <v>1000</v>
      </c>
      <c r="G57" s="159">
        <f t="shared" si="31"/>
        <v>0</v>
      </c>
      <c r="H57" s="159">
        <f t="shared" si="31"/>
        <v>0</v>
      </c>
      <c r="I57" s="159">
        <f t="shared" si="31"/>
        <v>0</v>
      </c>
      <c r="J57" s="159">
        <f t="shared" si="31"/>
        <v>0</v>
      </c>
      <c r="K57" s="159">
        <f t="shared" si="31"/>
        <v>0</v>
      </c>
      <c r="L57" s="159">
        <f t="shared" si="31"/>
        <v>0</v>
      </c>
      <c r="M57" s="159">
        <f t="shared" si="31"/>
        <v>0</v>
      </c>
      <c r="N57" s="159">
        <f t="shared" si="31"/>
        <v>0</v>
      </c>
      <c r="O57" s="159">
        <f t="shared" si="31"/>
        <v>0</v>
      </c>
      <c r="P57" s="66" t="str">
        <f>$B$56&amp;A57</f>
        <v>015001</v>
      </c>
      <c r="Q57" s="59">
        <f>IF('T18'!E53&gt;0,IF(SUM('T19'!C57:O57)=0,"ATTENZIONE: DEVE ESSERE COMPILATA ALMENO UNA CATEGORIA",""),IF(AND('T18'!$T$72&lt;&gt;0,SUM('T19'!C57:O57)&gt;0,'T18'!E53=0),"ATTENZIONE: NON SONO STATI DICHIARATI INTERVENTI IN ECONOMIA DIRETTA IN T18",""))</f>
      </c>
      <c r="R57" s="21"/>
      <c r="S57" s="21"/>
      <c r="AA57" s="85"/>
      <c r="AB57" s="85"/>
      <c r="AC57" s="85"/>
      <c r="AD57" s="85">
        <v>1000</v>
      </c>
      <c r="AE57" s="85"/>
      <c r="AF57" s="85"/>
      <c r="AG57" s="85"/>
      <c r="AH57" s="85"/>
      <c r="AI57" s="85"/>
      <c r="AJ57" s="85"/>
      <c r="AK57" s="85"/>
      <c r="AL57" s="85"/>
      <c r="AM57" s="85"/>
      <c r="AN57" s="66" t="str">
        <f>$B$56&amp;A57</f>
        <v>015001</v>
      </c>
      <c r="AO57" s="59">
        <f>IF('T18'!AC53&gt;0,IF(SUM('T19'!AA57:AM57)=0,"ATTENZIONE: DEVE ESSERE COMPILATA ALMENO UNA CATEGORIA",""),IF(AND('T18'!$T$72&lt;&gt;0,SUM('T19'!AA57:AM57)&gt;0,'T18'!AC53=0),"ATTENZIONE: NON SONO STATI DICHIARATI INTERVENTI IN ECONOMIA DIRETTA IN T18",""))</f>
      </c>
    </row>
    <row r="58" spans="1:41" s="8" customFormat="1" ht="19.5" customHeight="1">
      <c r="A58" s="97"/>
      <c r="B58" s="96" t="str">
        <f>'T18'!B54</f>
        <v>016</v>
      </c>
      <c r="C58" s="175" t="str">
        <f>'T18'!C54</f>
        <v>GIUSTIZIA</v>
      </c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94"/>
      <c r="Q58" s="59"/>
      <c r="AA58" s="175" t="str">
        <f>'T18'!AA54</f>
        <v>GIUSTIZIA</v>
      </c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94"/>
      <c r="AO58" s="59"/>
    </row>
    <row r="59" spans="1:41" s="3" customFormat="1" ht="22.5" customHeight="1">
      <c r="A59" s="39" t="str">
        <f>'T18'!A55</f>
        <v>001</v>
      </c>
      <c r="B59" s="103" t="str">
        <f>'T18'!B55</f>
        <v>UFFICI GIUDIZIARI, CASE CIRCONDARIALI E ALTRI SERVIZI</v>
      </c>
      <c r="C59" s="159">
        <f aca="true" t="shared" si="32" ref="C59:O59">ROUND(AA59,0)</f>
        <v>0</v>
      </c>
      <c r="D59" s="159">
        <f t="shared" si="32"/>
        <v>0</v>
      </c>
      <c r="E59" s="159">
        <f t="shared" si="32"/>
        <v>0</v>
      </c>
      <c r="F59" s="159">
        <f t="shared" si="32"/>
        <v>0</v>
      </c>
      <c r="G59" s="159">
        <f t="shared" si="32"/>
        <v>0</v>
      </c>
      <c r="H59" s="159">
        <f t="shared" si="32"/>
        <v>0</v>
      </c>
      <c r="I59" s="159">
        <f t="shared" si="32"/>
        <v>0</v>
      </c>
      <c r="J59" s="159">
        <f t="shared" si="32"/>
        <v>0</v>
      </c>
      <c r="K59" s="159">
        <f t="shared" si="32"/>
        <v>0</v>
      </c>
      <c r="L59" s="159">
        <f t="shared" si="32"/>
        <v>0</v>
      </c>
      <c r="M59" s="159">
        <f t="shared" si="32"/>
        <v>0</v>
      </c>
      <c r="N59" s="159">
        <f t="shared" si="32"/>
        <v>0</v>
      </c>
      <c r="O59" s="159">
        <f t="shared" si="32"/>
        <v>0</v>
      </c>
      <c r="P59" s="66" t="str">
        <f>$B$58&amp;A59</f>
        <v>016001</v>
      </c>
      <c r="Q59" s="59">
        <f>IF('T18'!E55&gt;0,IF(SUM('T19'!C59:O59)=0,"ATTENZIONE: DEVE ESSERE COMPILATA ALMENO UNA CATEGORIA",""),IF(AND('T18'!$T$72&lt;&gt;0,SUM('T19'!C59:O59)&gt;0,'T18'!E55=0),"ATTENZIONE: NON SONO STATI DICHIARATI INTERVENTI IN ECONOMIA DIRETTA IN T18",""))</f>
      </c>
      <c r="R59" s="21"/>
      <c r="S59" s="21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66" t="str">
        <f>$B$58&amp;A59</f>
        <v>016001</v>
      </c>
      <c r="AO59" s="59">
        <f>IF('T18'!AC55&gt;0,IF(SUM('T19'!AA59:AM59)=0,"ATTENZIONE: DEVE ESSERE COMPILATA ALMENO UNA CATEGORIA",""),IF(AND('T18'!$T$72&lt;&gt;0,SUM('T19'!AA59:AM59)&gt;0,'T18'!AC55=0),"ATTENZIONE: NON SONO STATI DICHIARATI INTERVENTI IN ECONOMIA DIRETTA IN T18",""))</f>
      </c>
    </row>
    <row r="60" spans="1:41" s="8" customFormat="1" ht="19.5" customHeight="1">
      <c r="A60" s="97"/>
      <c r="B60" s="96" t="str">
        <f>'T18'!B56</f>
        <v>017</v>
      </c>
      <c r="C60" s="175" t="str">
        <f>'T18'!C56</f>
        <v>TUTELA E VALORIZZAZIONE DEI BENI E DELLE ATTIVITÀ CULTURALI</v>
      </c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94"/>
      <c r="Q60" s="59"/>
      <c r="AA60" s="175" t="str">
        <f>'T18'!AA56</f>
        <v>TUTELA E VALORIZZAZIONE DEI BENI E DELLE ATTIVITÀ CULTURALI</v>
      </c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94"/>
      <c r="AO60" s="59"/>
    </row>
    <row r="61" spans="1:41" s="3" customFormat="1" ht="22.5" customHeight="1">
      <c r="A61" s="39" t="str">
        <f>'T18'!A57</f>
        <v>001</v>
      </c>
      <c r="B61" s="103" t="str">
        <f>'T18'!B57</f>
        <v>VALORIZZAZIONE DEI BENI DI INTERESSE STORICO E ARTISTICO</v>
      </c>
      <c r="C61" s="159">
        <f aca="true" t="shared" si="33" ref="C61:O62">ROUND(AA61,0)</f>
        <v>0</v>
      </c>
      <c r="D61" s="159">
        <f t="shared" si="33"/>
        <v>0</v>
      </c>
      <c r="E61" s="159">
        <f t="shared" si="33"/>
        <v>5</v>
      </c>
      <c r="F61" s="159">
        <f t="shared" si="33"/>
        <v>0</v>
      </c>
      <c r="G61" s="159">
        <f t="shared" si="33"/>
        <v>0</v>
      </c>
      <c r="H61" s="159">
        <f t="shared" si="33"/>
        <v>0</v>
      </c>
      <c r="I61" s="159">
        <f t="shared" si="33"/>
        <v>0</v>
      </c>
      <c r="J61" s="159">
        <f t="shared" si="33"/>
        <v>0</v>
      </c>
      <c r="K61" s="159">
        <f t="shared" si="33"/>
        <v>0</v>
      </c>
      <c r="L61" s="159">
        <f t="shared" si="33"/>
        <v>0</v>
      </c>
      <c r="M61" s="159">
        <f t="shared" si="33"/>
        <v>0</v>
      </c>
      <c r="N61" s="159">
        <f t="shared" si="33"/>
        <v>0</v>
      </c>
      <c r="O61" s="159">
        <f t="shared" si="33"/>
        <v>0</v>
      </c>
      <c r="P61" s="66" t="str">
        <f>$B$60&amp;A61</f>
        <v>017001</v>
      </c>
      <c r="Q61" s="59">
        <f>IF('T18'!E57&gt;0,IF(SUM('T19'!C61:O61)=0,"ATTENZIONE: DEVE ESSERE COMPILATA ALMENO UNA CATEGORIA",""),IF(AND('T18'!$T$72&lt;&gt;0,SUM('T19'!C61:O61)&gt;0,'T18'!E57=0),"ATTENZIONE: NON SONO STATI DICHIARATI INTERVENTI IN ECONOMIA DIRETTA IN T18",""))</f>
      </c>
      <c r="R61" s="21"/>
      <c r="S61" s="21"/>
      <c r="AA61" s="85"/>
      <c r="AB61" s="85"/>
      <c r="AC61" s="85">
        <v>5</v>
      </c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66" t="str">
        <f>$B$60&amp;A61</f>
        <v>017001</v>
      </c>
      <c r="AO61" s="59">
        <f>IF('T18'!AC57&gt;0,IF(SUM('T19'!AA61:AM61)=0,"ATTENZIONE: DEVE ESSERE COMPILATA ALMENO UNA CATEGORIA",""),IF(AND('T18'!$T$72&lt;&gt;0,SUM('T19'!AA61:AM61)&gt;0,'T18'!AC57=0),"ATTENZIONE: NON SONO STATI DICHIARATI INTERVENTI IN ECONOMIA DIRETTA IN T18",""))</f>
      </c>
    </row>
    <row r="62" spans="1:41" s="3" customFormat="1" ht="33.75" customHeight="1">
      <c r="A62" s="39" t="str">
        <f>'T18'!A58</f>
        <v>002</v>
      </c>
      <c r="B62" s="103" t="str">
        <f>'T18'!B58</f>
        <v>ATTIVITA' CULTURALI E INTERVENTI DIVERSI NEL SETTORE CULTURALE</v>
      </c>
      <c r="C62" s="159">
        <f t="shared" si="33"/>
        <v>0</v>
      </c>
      <c r="D62" s="159">
        <f t="shared" si="33"/>
        <v>0</v>
      </c>
      <c r="E62" s="159">
        <f t="shared" si="33"/>
        <v>5</v>
      </c>
      <c r="F62" s="159">
        <f t="shared" si="33"/>
        <v>0</v>
      </c>
      <c r="G62" s="159">
        <f t="shared" si="33"/>
        <v>0</v>
      </c>
      <c r="H62" s="159">
        <f t="shared" si="33"/>
        <v>0</v>
      </c>
      <c r="I62" s="159">
        <f t="shared" si="33"/>
        <v>0</v>
      </c>
      <c r="J62" s="159">
        <f t="shared" si="33"/>
        <v>0</v>
      </c>
      <c r="K62" s="159">
        <f t="shared" si="33"/>
        <v>0</v>
      </c>
      <c r="L62" s="159">
        <f t="shared" si="33"/>
        <v>0</v>
      </c>
      <c r="M62" s="159">
        <f t="shared" si="33"/>
        <v>0</v>
      </c>
      <c r="N62" s="159">
        <f t="shared" si="33"/>
        <v>0</v>
      </c>
      <c r="O62" s="159">
        <f t="shared" si="33"/>
        <v>0</v>
      </c>
      <c r="P62" s="66" t="str">
        <f>$B$60&amp;A62</f>
        <v>017002</v>
      </c>
      <c r="Q62" s="59">
        <f>IF('T18'!E58&gt;0,IF(SUM('T19'!C62:O62)=0,"ATTENZIONE: DEVE ESSERE COMPILATA ALMENO UNA CATEGORIA",""),IF(AND('T18'!$T$72&lt;&gt;0,SUM('T19'!C62:O62)&gt;0,'T18'!E58=0),"ATTENZIONE: NON SONO STATI DICHIARATI INTERVENTI IN ECONOMIA DIRETTA IN T18",""))</f>
      </c>
      <c r="R62" s="21"/>
      <c r="S62" s="21"/>
      <c r="AA62" s="85"/>
      <c r="AB62" s="85"/>
      <c r="AC62" s="85">
        <v>5</v>
      </c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66" t="str">
        <f>$B$60&amp;A62</f>
        <v>017002</v>
      </c>
      <c r="AO62" s="59">
        <f>IF('T18'!AC58&gt;0,IF(SUM('T19'!AA62:AM62)=0,"ATTENZIONE: DEVE ESSERE COMPILATA ALMENO UNA CATEGORIA",""),IF(AND('T18'!$T$72&lt;&gt;0,SUM('T19'!AA62:AM62)&gt;0,'T18'!AC58=0),"ATTENZIONE: NON SONO STATI DICHIARATI INTERVENTI IN ECONOMIA DIRETTA IN T18",""))</f>
      </c>
    </row>
    <row r="63" spans="1:41" s="8" customFormat="1" ht="19.5" customHeight="1">
      <c r="A63" s="97"/>
      <c r="B63" s="96" t="str">
        <f>'T18'!B59</f>
        <v>018</v>
      </c>
      <c r="C63" s="175" t="str">
        <f>'T18'!C59</f>
        <v>POLITICHE GIOVANILI, SPORT E TEMPO LIBERO</v>
      </c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94"/>
      <c r="Q63" s="59"/>
      <c r="AA63" s="175" t="str">
        <f>'T18'!AA59</f>
        <v>POLITICHE GIOVANILI, SPORT E TEMPO LIBERO</v>
      </c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94"/>
      <c r="AO63" s="59"/>
    </row>
    <row r="64" spans="1:41" s="3" customFormat="1" ht="33.75" customHeight="1">
      <c r="A64" s="39" t="str">
        <f>'T18'!A60</f>
        <v>001</v>
      </c>
      <c r="B64" s="103" t="str">
        <f>'T18'!B60</f>
        <v>PISCINE COMUNALI, STADIO COMUNALE, PALAZZO DELLO SPORT ED ALTRI IMPIANTI</v>
      </c>
      <c r="C64" s="159">
        <f aca="true" t="shared" si="34" ref="C64:O66">ROUND(AA64,0)</f>
        <v>0</v>
      </c>
      <c r="D64" s="159">
        <f t="shared" si="34"/>
        <v>0</v>
      </c>
      <c r="E64" s="159">
        <f t="shared" si="34"/>
        <v>5</v>
      </c>
      <c r="F64" s="159">
        <f t="shared" si="34"/>
        <v>0</v>
      </c>
      <c r="G64" s="159">
        <f t="shared" si="34"/>
        <v>0</v>
      </c>
      <c r="H64" s="159">
        <f t="shared" si="34"/>
        <v>0</v>
      </c>
      <c r="I64" s="159">
        <f t="shared" si="34"/>
        <v>0</v>
      </c>
      <c r="J64" s="159">
        <f t="shared" si="34"/>
        <v>0</v>
      </c>
      <c r="K64" s="159">
        <f t="shared" si="34"/>
        <v>0</v>
      </c>
      <c r="L64" s="159">
        <f t="shared" si="34"/>
        <v>0</v>
      </c>
      <c r="M64" s="159">
        <f t="shared" si="34"/>
        <v>0</v>
      </c>
      <c r="N64" s="159">
        <f t="shared" si="34"/>
        <v>0</v>
      </c>
      <c r="O64" s="159">
        <f t="shared" si="34"/>
        <v>0</v>
      </c>
      <c r="P64" s="66" t="str">
        <f>$B$63&amp;A64</f>
        <v>018001</v>
      </c>
      <c r="Q64" s="59">
        <f>IF('T18'!E60&gt;0,IF(SUM('T19'!C64:O64)=0,"ATTENZIONE: DEVE ESSERE COMPILATA ALMENO UNA CATEGORIA",""),IF(AND('T18'!$T$72&lt;&gt;0,SUM('T19'!C64:O64)&gt;0,'T18'!E60=0),"ATTENZIONE: NON SONO STATI DICHIARATI INTERVENTI IN ECONOMIA DIRETTA IN T18",""))</f>
      </c>
      <c r="R64" s="21"/>
      <c r="S64" s="21"/>
      <c r="AA64" s="85"/>
      <c r="AB64" s="85"/>
      <c r="AC64" s="85">
        <v>5</v>
      </c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66" t="str">
        <f>$B$63&amp;A64</f>
        <v>018001</v>
      </c>
      <c r="AO64" s="59">
        <f>IF('T18'!AC60&gt;0,IF(SUM('T19'!AA64:AM64)=0,"ATTENZIONE: DEVE ESSERE COMPILATA ALMENO UNA CATEGORIA",""),IF(AND('T18'!$T$72&lt;&gt;0,SUM('T19'!AA64:AM64)&gt;0,'T18'!AC60=0),"ATTENZIONE: NON SONO STATI DICHIARATI INTERVENTI IN ECONOMIA DIRETTA IN T18",""))</f>
      </c>
    </row>
    <row r="65" spans="1:41" s="3" customFormat="1" ht="22.5" customHeight="1">
      <c r="A65" s="39" t="str">
        <f>'T18'!A61</f>
        <v>002</v>
      </c>
      <c r="B65" s="103" t="str">
        <f>'T18'!B61</f>
        <v>SPORT E TEMPO LIBERO</v>
      </c>
      <c r="C65" s="159">
        <f t="shared" si="34"/>
        <v>0</v>
      </c>
      <c r="D65" s="159">
        <f t="shared" si="34"/>
        <v>0</v>
      </c>
      <c r="E65" s="159">
        <f t="shared" si="34"/>
        <v>5</v>
      </c>
      <c r="F65" s="159">
        <f t="shared" si="34"/>
        <v>0</v>
      </c>
      <c r="G65" s="159">
        <f t="shared" si="34"/>
        <v>0</v>
      </c>
      <c r="H65" s="159">
        <f t="shared" si="34"/>
        <v>0</v>
      </c>
      <c r="I65" s="159">
        <f t="shared" si="34"/>
        <v>0</v>
      </c>
      <c r="J65" s="159">
        <f t="shared" si="34"/>
        <v>0</v>
      </c>
      <c r="K65" s="159">
        <f t="shared" si="34"/>
        <v>0</v>
      </c>
      <c r="L65" s="159">
        <f t="shared" si="34"/>
        <v>0</v>
      </c>
      <c r="M65" s="159">
        <f t="shared" si="34"/>
        <v>0</v>
      </c>
      <c r="N65" s="159">
        <f t="shared" si="34"/>
        <v>0</v>
      </c>
      <c r="O65" s="159">
        <f t="shared" si="34"/>
        <v>0</v>
      </c>
      <c r="P65" s="66" t="str">
        <f>$B$63&amp;A65</f>
        <v>018002</v>
      </c>
      <c r="Q65" s="59">
        <f>IF('T18'!E61&gt;0,IF(SUM('T19'!C65:O65)=0,"ATTENZIONE: DEVE ESSERE COMPILATA ALMENO UNA CATEGORIA",""),IF(AND('T18'!$T$72&lt;&gt;0,SUM('T19'!C65:O65)&gt;0,'T18'!E61=0),"ATTENZIONE: NON SONO STATI DICHIARATI INTERVENTI IN ECONOMIA DIRETTA IN T18",""))</f>
      </c>
      <c r="R65" s="21"/>
      <c r="S65" s="21"/>
      <c r="AA65" s="85"/>
      <c r="AB65" s="85"/>
      <c r="AC65" s="85">
        <v>5</v>
      </c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66" t="str">
        <f>$B$63&amp;A65</f>
        <v>018002</v>
      </c>
      <c r="AO65" s="59">
        <f>IF('T18'!AC61&gt;0,IF(SUM('T19'!AA65:AM65)=0,"ATTENZIONE: DEVE ESSERE COMPILATA ALMENO UNA CATEGORIA",""),IF(AND('T18'!$T$72&lt;&gt;0,SUM('T19'!AA65:AM65)&gt;0,'T18'!AC61=0),"ATTENZIONE: NON SONO STATI DICHIARATI INTERVENTI IN ECONOMIA DIRETTA IN T18",""))</f>
      </c>
    </row>
    <row r="66" spans="1:41" s="3" customFormat="1" ht="22.5" customHeight="1">
      <c r="A66" s="39" t="str">
        <f>'T18'!A62</f>
        <v>003</v>
      </c>
      <c r="B66" s="103" t="str">
        <f>'T18'!B62</f>
        <v>GIOVANI</v>
      </c>
      <c r="C66" s="159">
        <f t="shared" si="34"/>
        <v>0</v>
      </c>
      <c r="D66" s="159">
        <f t="shared" si="34"/>
        <v>0</v>
      </c>
      <c r="E66" s="159">
        <f t="shared" si="34"/>
        <v>0</v>
      </c>
      <c r="F66" s="159">
        <f t="shared" si="34"/>
        <v>0</v>
      </c>
      <c r="G66" s="159">
        <f t="shared" si="34"/>
        <v>0</v>
      </c>
      <c r="H66" s="159">
        <f t="shared" si="34"/>
        <v>0</v>
      </c>
      <c r="I66" s="159">
        <f t="shared" si="34"/>
        <v>0</v>
      </c>
      <c r="J66" s="159">
        <f t="shared" si="34"/>
        <v>0</v>
      </c>
      <c r="K66" s="159">
        <f t="shared" si="34"/>
        <v>0</v>
      </c>
      <c r="L66" s="159">
        <f t="shared" si="34"/>
        <v>0</v>
      </c>
      <c r="M66" s="159">
        <f t="shared" si="34"/>
        <v>0</v>
      </c>
      <c r="N66" s="159">
        <f t="shared" si="34"/>
        <v>0</v>
      </c>
      <c r="O66" s="159">
        <f t="shared" si="34"/>
        <v>0</v>
      </c>
      <c r="P66" s="66" t="str">
        <f>$B$63&amp;A66</f>
        <v>018003</v>
      </c>
      <c r="Q66" s="59">
        <f>IF('T18'!E62&gt;0,IF(SUM('T19'!C66:O66)=0,"ATTENZIONE: DEVE ESSERE COMPILATA ALMENO UNA CATEGORIA",""),IF(AND('T18'!$T$72&lt;&gt;0,SUM('T19'!C66:O66)&gt;0,'T18'!E62=0),"ATTENZIONE: NON SONO STATI DICHIARATI INTERVENTI IN ECONOMIA DIRETTA IN T18",""))</f>
      </c>
      <c r="R66" s="21"/>
      <c r="S66" s="21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66" t="str">
        <f>$B$63&amp;A66</f>
        <v>018003</v>
      </c>
      <c r="AO66" s="59">
        <f>IF('T18'!AC62&gt;0,IF(SUM('T19'!AA66:AM66)=0,"ATTENZIONE: DEVE ESSERE COMPILATA ALMENO UNA CATEGORIA",""),IF(AND('T18'!$T$72&lt;&gt;0,SUM('T19'!AA66:AM66)&gt;0,'T18'!AC62=0),"ATTENZIONE: NON SONO STATI DICHIARATI INTERVENTI IN ECONOMIA DIRETTA IN T18",""))</f>
      </c>
    </row>
    <row r="67" spans="1:41" s="8" customFormat="1" ht="19.5" customHeight="1">
      <c r="A67" s="97"/>
      <c r="B67" s="96" t="str">
        <f>'T18'!B63</f>
        <v>019</v>
      </c>
      <c r="C67" s="175" t="str">
        <f>'T18'!C63</f>
        <v>TURISMO</v>
      </c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94"/>
      <c r="Q67" s="59"/>
      <c r="AA67" s="175" t="str">
        <f>'T18'!AA63</f>
        <v>TURISMO</v>
      </c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94"/>
      <c r="AO67" s="59"/>
    </row>
    <row r="68" spans="1:41" s="3" customFormat="1" ht="22.5" customHeight="1">
      <c r="A68" s="39" t="str">
        <f>'T18'!A64</f>
        <v>001</v>
      </c>
      <c r="B68" s="103" t="str">
        <f>'T18'!B64</f>
        <v>SERVIZI TURISTICI E MANIFESTAZIONI TURISTICHE</v>
      </c>
      <c r="C68" s="159">
        <f aca="true" t="shared" si="35" ref="C68:O68">ROUND(AA68,0)</f>
        <v>0</v>
      </c>
      <c r="D68" s="159">
        <f t="shared" si="35"/>
        <v>0</v>
      </c>
      <c r="E68" s="159">
        <f t="shared" si="35"/>
        <v>5</v>
      </c>
      <c r="F68" s="159">
        <f t="shared" si="35"/>
        <v>5</v>
      </c>
      <c r="G68" s="159">
        <f t="shared" si="35"/>
        <v>0</v>
      </c>
      <c r="H68" s="159">
        <f t="shared" si="35"/>
        <v>0</v>
      </c>
      <c r="I68" s="159">
        <f t="shared" si="35"/>
        <v>0</v>
      </c>
      <c r="J68" s="159">
        <f t="shared" si="35"/>
        <v>0</v>
      </c>
      <c r="K68" s="159">
        <f t="shared" si="35"/>
        <v>0</v>
      </c>
      <c r="L68" s="159">
        <f t="shared" si="35"/>
        <v>0</v>
      </c>
      <c r="M68" s="159">
        <f t="shared" si="35"/>
        <v>0</v>
      </c>
      <c r="N68" s="159">
        <f t="shared" si="35"/>
        <v>0</v>
      </c>
      <c r="O68" s="159">
        <f t="shared" si="35"/>
        <v>0</v>
      </c>
      <c r="P68" s="66" t="str">
        <f>$B$67&amp;A68</f>
        <v>019001</v>
      </c>
      <c r="Q68" s="59">
        <f>IF('T18'!E64&gt;0,IF(SUM('T19'!C68:O68)=0,"ATTENZIONE: DEVE ESSERE COMPILATA ALMENO UNA CATEGORIA",""),IF(AND('T18'!$T$72&lt;&gt;0,SUM('T19'!C68:O68)&gt;0,'T18'!E64=0),"ATTENZIONE: NON SONO STATI DICHIARATI INTERVENTI IN ECONOMIA DIRETTA IN T18",""))</f>
      </c>
      <c r="R68" s="21"/>
      <c r="S68" s="21"/>
      <c r="AA68" s="85"/>
      <c r="AB68" s="85"/>
      <c r="AC68" s="85">
        <v>5</v>
      </c>
      <c r="AD68" s="85">
        <v>5</v>
      </c>
      <c r="AE68" s="85"/>
      <c r="AF68" s="85"/>
      <c r="AG68" s="85"/>
      <c r="AH68" s="85"/>
      <c r="AI68" s="85"/>
      <c r="AJ68" s="85"/>
      <c r="AK68" s="85"/>
      <c r="AL68" s="85"/>
      <c r="AM68" s="85"/>
      <c r="AN68" s="66" t="str">
        <f>$B$67&amp;A68</f>
        <v>019001</v>
      </c>
      <c r="AO68" s="59">
        <f>IF('T18'!AC64&gt;0,IF(SUM('T19'!AA68:AM68)=0,"ATTENZIONE: DEVE ESSERE COMPILATA ALMENO UNA CATEGORIA",""),IF(AND('T18'!$T$72&lt;&gt;0,SUM('T19'!AA68:AM68)&gt;0,'T18'!AC64=0),"ATTENZIONE: NON SONO STATI DICHIARATI INTERVENTI IN ECONOMIA DIRETTA IN T18",""))</f>
      </c>
    </row>
    <row r="69" spans="1:41" s="8" customFormat="1" ht="19.5" customHeight="1">
      <c r="A69" s="97"/>
      <c r="B69" s="96" t="str">
        <f>'T18'!B65</f>
        <v>020</v>
      </c>
      <c r="C69" s="175" t="str">
        <f>'T18'!C65</f>
        <v>SVILUPPO ECONOMICO E COMPETITIVITÀ</v>
      </c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94"/>
      <c r="Q69" s="59"/>
      <c r="AA69" s="175" t="str">
        <f>'T18'!AA65</f>
        <v>SVILUPPO ECONOMICO E COMPETITIVITÀ</v>
      </c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94"/>
      <c r="AO69" s="59"/>
    </row>
    <row r="70" spans="1:41" s="3" customFormat="1" ht="27" customHeight="1">
      <c r="A70" s="39" t="str">
        <f>'T18'!A66</f>
        <v>001</v>
      </c>
      <c r="B70" s="103" t="str">
        <f>'T18'!B66</f>
        <v>AFFISSIONI E PUBBLICITA',FIERE, MERCATI, MATTATOIO E SERVIZI CONNESSI.</v>
      </c>
      <c r="C70" s="159">
        <f aca="true" t="shared" si="36" ref="C70:O70">ROUND(AA70,0)</f>
        <v>0</v>
      </c>
      <c r="D70" s="159">
        <f t="shared" si="36"/>
        <v>0</v>
      </c>
      <c r="E70" s="159">
        <f t="shared" si="36"/>
        <v>0</v>
      </c>
      <c r="F70" s="159">
        <f t="shared" si="36"/>
        <v>0</v>
      </c>
      <c r="G70" s="159">
        <f t="shared" si="36"/>
        <v>0</v>
      </c>
      <c r="H70" s="159">
        <f t="shared" si="36"/>
        <v>0</v>
      </c>
      <c r="I70" s="159">
        <f t="shared" si="36"/>
        <v>0</v>
      </c>
      <c r="J70" s="159">
        <f t="shared" si="36"/>
        <v>0</v>
      </c>
      <c r="K70" s="159">
        <f t="shared" si="36"/>
        <v>0</v>
      </c>
      <c r="L70" s="159">
        <f t="shared" si="36"/>
        <v>0</v>
      </c>
      <c r="M70" s="159">
        <f t="shared" si="36"/>
        <v>0</v>
      </c>
      <c r="N70" s="159">
        <f t="shared" si="36"/>
        <v>0</v>
      </c>
      <c r="O70" s="159">
        <f t="shared" si="36"/>
        <v>0</v>
      </c>
      <c r="P70" s="66" t="str">
        <f>$B$69&amp;A70</f>
        <v>020001</v>
      </c>
      <c r="Q70" s="59">
        <f>IF('T18'!E66&gt;0,IF(SUM('T19'!C70:O70)=0,"ATTENZIONE: DEVE ESSERE COMPILATA ALMENO UNA CATEGORIA",""),IF(AND('T18'!$T$72&lt;&gt;0,SUM('T19'!C70:O70)&gt;0,'T18'!E66=0),"ATTENZIONE: NON SONO STATI DICHIARATI INTERVENTI IN ECONOMIA DIRETTA IN T18",""))</f>
      </c>
      <c r="R70" s="21"/>
      <c r="S70" s="21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66" t="str">
        <f>$B$69&amp;A70</f>
        <v>020001</v>
      </c>
      <c r="AO70" s="59">
        <f>IF('T18'!AC66&gt;0,IF(SUM('T19'!AA70:AM70)=0,"ATTENZIONE: DEVE ESSERE COMPILATA ALMENO UNA CATEGORIA",""),IF(AND('T18'!$T$72&lt;&gt;0,SUM('T19'!AA70:AM70)&gt;0,'T18'!AC66=0),"ATTENZIONE: NON SONO STATI DICHIARATI INTERVENTI IN ECONOMIA DIRETTA IN T18",""))</f>
      </c>
    </row>
    <row r="71" spans="1:41" s="3" customFormat="1" ht="27" customHeight="1">
      <c r="A71" s="39" t="str">
        <f>'T18'!A67</f>
        <v>002</v>
      </c>
      <c r="B71" s="103" t="str">
        <f>'T18'!B67</f>
        <v>FARMACIE COMUNALI</v>
      </c>
      <c r="C71" s="159">
        <f aca="true" t="shared" si="37" ref="C71:O71">ROUND(AA71,0)</f>
        <v>0</v>
      </c>
      <c r="D71" s="159">
        <f t="shared" si="37"/>
        <v>0</v>
      </c>
      <c r="E71" s="159">
        <f t="shared" si="37"/>
        <v>0</v>
      </c>
      <c r="F71" s="159">
        <f t="shared" si="37"/>
        <v>0</v>
      </c>
      <c r="G71" s="159">
        <f t="shared" si="37"/>
        <v>0</v>
      </c>
      <c r="H71" s="159">
        <f t="shared" si="37"/>
        <v>0</v>
      </c>
      <c r="I71" s="159">
        <f t="shared" si="37"/>
        <v>0</v>
      </c>
      <c r="J71" s="159">
        <f t="shared" si="37"/>
        <v>0</v>
      </c>
      <c r="K71" s="159">
        <f t="shared" si="37"/>
        <v>0</v>
      </c>
      <c r="L71" s="159">
        <f t="shared" si="37"/>
        <v>0</v>
      </c>
      <c r="M71" s="159">
        <f t="shared" si="37"/>
        <v>0</v>
      </c>
      <c r="N71" s="159">
        <f t="shared" si="37"/>
        <v>0</v>
      </c>
      <c r="O71" s="159">
        <f t="shared" si="37"/>
        <v>0</v>
      </c>
      <c r="P71" s="66" t="str">
        <f>$B$69&amp;A71</f>
        <v>020002</v>
      </c>
      <c r="Q71" s="59">
        <f>IF('T18'!E67&gt;0,IF(SUM('T19'!C71:O71)=0,"ATTENZIONE: DEVE ESSERE COMPILATA ALMENO UNA CATEGORIA",""),IF(AND('T18'!$T$72&lt;&gt;0,SUM('T19'!C71:O71)&gt;0,'T18'!E67=0),"ATTENZIONE: NON SONO STATI DICHIARATI INTERVENTI IN ECONOMIA DIRETTA IN T18",""))</f>
      </c>
      <c r="R71" s="21"/>
      <c r="S71" s="21"/>
      <c r="AA71" s="159">
        <f aca="true" t="shared" si="38" ref="AA71:AM71">ROUND(AY71,0)</f>
        <v>0</v>
      </c>
      <c r="AB71" s="159">
        <f t="shared" si="38"/>
        <v>0</v>
      </c>
      <c r="AC71" s="159">
        <f t="shared" si="38"/>
        <v>0</v>
      </c>
      <c r="AD71" s="159">
        <f t="shared" si="38"/>
        <v>0</v>
      </c>
      <c r="AE71" s="159">
        <f t="shared" si="38"/>
        <v>0</v>
      </c>
      <c r="AF71" s="159">
        <f t="shared" si="38"/>
        <v>0</v>
      </c>
      <c r="AG71" s="159">
        <f t="shared" si="38"/>
        <v>0</v>
      </c>
      <c r="AH71" s="159">
        <f t="shared" si="38"/>
        <v>0</v>
      </c>
      <c r="AI71" s="159">
        <f t="shared" si="38"/>
        <v>0</v>
      </c>
      <c r="AJ71" s="159">
        <f t="shared" si="38"/>
        <v>0</v>
      </c>
      <c r="AK71" s="159">
        <f t="shared" si="38"/>
        <v>0</v>
      </c>
      <c r="AL71" s="159">
        <f t="shared" si="38"/>
        <v>0</v>
      </c>
      <c r="AM71" s="159">
        <f t="shared" si="38"/>
        <v>0</v>
      </c>
      <c r="AN71" s="66" t="str">
        <f>$B$69&amp;A71</f>
        <v>020002</v>
      </c>
      <c r="AO71" s="59">
        <f>IF('T18'!AC67&gt;0,IF(SUM('T19'!AA71:AM71)=0,"ATTENZIONE: DEVE ESSERE COMPILATA ALMENO UNA CATEGORIA",""),IF(AND('T18'!$T$72&lt;&gt;0,SUM('T19'!AA71:AM71)&gt;0,'T18'!AC67=0),"ATTENZIONE: NON SONO STATI DICHIARATI INTERVENTI IN ECONOMIA DIRETTA IN T18",""))</f>
      </c>
    </row>
    <row r="72" spans="1:41" s="8" customFormat="1" ht="19.5" customHeight="1">
      <c r="A72" s="97"/>
      <c r="B72" s="96" t="str">
        <f>'T18'!B68</f>
        <v>021</v>
      </c>
      <c r="C72" s="175" t="str">
        <f>'T18'!C68</f>
        <v>POLITICHE PER IL LAVORO E LA FORMAZIONE PROFESSIONALE</v>
      </c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94"/>
      <c r="Q72" s="59"/>
      <c r="AA72" s="175" t="str">
        <f>'T18'!AA68</f>
        <v>POLITICHE PER IL LAVORO E LA FORMAZIONE PROFESSIONALE</v>
      </c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94"/>
      <c r="AO72" s="59"/>
    </row>
    <row r="73" spans="1:41" s="3" customFormat="1" ht="22.5" customHeight="1">
      <c r="A73" s="39" t="str">
        <f>'T18'!A69</f>
        <v>001</v>
      </c>
      <c r="B73" s="103" t="str">
        <f>'T18'!B69</f>
        <v>SERVIZI PER LO SVILUPPO DEL MERCATO DEL LAVORO</v>
      </c>
      <c r="C73" s="159">
        <f aca="true" t="shared" si="39" ref="C73:O75">ROUND(AA73,0)</f>
        <v>0</v>
      </c>
      <c r="D73" s="159">
        <f t="shared" si="39"/>
        <v>0</v>
      </c>
      <c r="E73" s="159">
        <f t="shared" si="39"/>
        <v>0</v>
      </c>
      <c r="F73" s="159">
        <f t="shared" si="39"/>
        <v>0</v>
      </c>
      <c r="G73" s="159">
        <f t="shared" si="39"/>
        <v>0</v>
      </c>
      <c r="H73" s="159">
        <f t="shared" si="39"/>
        <v>0</v>
      </c>
      <c r="I73" s="159">
        <f t="shared" si="39"/>
        <v>0</v>
      </c>
      <c r="J73" s="159">
        <f t="shared" si="39"/>
        <v>0</v>
      </c>
      <c r="K73" s="159">
        <f t="shared" si="39"/>
        <v>0</v>
      </c>
      <c r="L73" s="159">
        <f t="shared" si="39"/>
        <v>0</v>
      </c>
      <c r="M73" s="159">
        <f t="shared" si="39"/>
        <v>0</v>
      </c>
      <c r="N73" s="159">
        <f t="shared" si="39"/>
        <v>0</v>
      </c>
      <c r="O73" s="159">
        <f t="shared" si="39"/>
        <v>0</v>
      </c>
      <c r="P73" s="66" t="str">
        <f>$B$72&amp;A73</f>
        <v>021001</v>
      </c>
      <c r="Q73" s="59">
        <f>IF('T18'!E69&gt;0,IF(SUM('T19'!C73:O73)=0,"ATTENZIONE: DEVE ESSERE COMPILATA ALMENO UNA CATEGORIA",""),IF(AND('T18'!$T$72&lt;&gt;0,SUM('T19'!C73:O73)&gt;0,'T18'!E69=0),"ATTENZIONE: NON SONO STATI DICHIARATI INTERVENTI IN ECONOMIA DIRETTA IN T18",""))</f>
      </c>
      <c r="R73" s="21"/>
      <c r="S73" s="21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66" t="str">
        <f>$B$72&amp;A73</f>
        <v>021001</v>
      </c>
      <c r="AO73" s="59">
        <f>IF('T18'!AC69&gt;0,IF(SUM('T19'!AA73:AM73)=0,"ATTENZIONE: DEVE ESSERE COMPILATA ALMENO UNA CATEGORIA",""),IF(AND('T18'!$T$72&lt;&gt;0,SUM('T19'!AA73:AM73)&gt;0,'T18'!AC69=0),"ATTENZIONE: NON SONO STATI DICHIARATI INTERVENTI IN ECONOMIA DIRETTA IN T18",""))</f>
      </c>
    </row>
    <row r="74" spans="1:41" s="3" customFormat="1" ht="22.5" customHeight="1">
      <c r="A74" s="39" t="str">
        <f>'T18'!A70</f>
        <v>002</v>
      </c>
      <c r="B74" s="103" t="str">
        <f>'T18'!B70</f>
        <v>FORMAZIONE PROFESSIONALE</v>
      </c>
      <c r="C74" s="159">
        <f t="shared" si="39"/>
        <v>0</v>
      </c>
      <c r="D74" s="159">
        <f t="shared" si="39"/>
        <v>0</v>
      </c>
      <c r="E74" s="159">
        <f t="shared" si="39"/>
        <v>0</v>
      </c>
      <c r="F74" s="159">
        <f t="shared" si="39"/>
        <v>0</v>
      </c>
      <c r="G74" s="159">
        <f t="shared" si="39"/>
        <v>0</v>
      </c>
      <c r="H74" s="159">
        <f t="shared" si="39"/>
        <v>0</v>
      </c>
      <c r="I74" s="159">
        <f t="shared" si="39"/>
        <v>0</v>
      </c>
      <c r="J74" s="159">
        <f t="shared" si="39"/>
        <v>0</v>
      </c>
      <c r="K74" s="159">
        <f t="shared" si="39"/>
        <v>0</v>
      </c>
      <c r="L74" s="159">
        <f t="shared" si="39"/>
        <v>0</v>
      </c>
      <c r="M74" s="159">
        <f t="shared" si="39"/>
        <v>0</v>
      </c>
      <c r="N74" s="159">
        <f t="shared" si="39"/>
        <v>0</v>
      </c>
      <c r="O74" s="159">
        <f t="shared" si="39"/>
        <v>0</v>
      </c>
      <c r="P74" s="66" t="str">
        <f>$B$72&amp;A74</f>
        <v>021002</v>
      </c>
      <c r="Q74" s="59">
        <f>IF('T18'!E70&gt;0,IF(SUM('T19'!C74:O74)=0,"ATTENZIONE: DEVE ESSERE COMPILATA ALMENO UNA CATEGORIA",""),IF(AND('T18'!$T$72&lt;&gt;0,SUM('T19'!C74:O74)&gt;0,'T18'!E70=0),"ATTENZIONE: NON SONO STATI DICHIARATI INTERVENTI IN ECONOMIA DIRETTA IN T18",""))</f>
      </c>
      <c r="R74" s="21"/>
      <c r="S74" s="21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66" t="str">
        <f>$B$72&amp;A74</f>
        <v>021002</v>
      </c>
      <c r="AO74" s="59">
        <f>IF('T18'!AC70&gt;0,IF(SUM('T19'!AA74:AM74)=0,"ATTENZIONE: DEVE ESSERE COMPILATA ALMENO UNA CATEGORIA",""),IF(AND('T18'!$T$72&lt;&gt;0,SUM('T19'!AA74:AM74)&gt;0,'T18'!AC70=0),"ATTENZIONE: NON SONO STATI DICHIARATI INTERVENTI IN ECONOMIA DIRETTA IN T18",""))</f>
      </c>
    </row>
    <row r="75" spans="1:41" s="3" customFormat="1" ht="22.5" customHeight="1">
      <c r="A75" s="39" t="str">
        <f>'T18'!A71</f>
        <v>003</v>
      </c>
      <c r="B75" s="103" t="str">
        <f>'T18'!B71</f>
        <v>SOSTEGNO ALL'OCCUPAZIONE</v>
      </c>
      <c r="C75" s="159">
        <f t="shared" si="39"/>
        <v>0</v>
      </c>
      <c r="D75" s="159">
        <f t="shared" si="39"/>
        <v>0</v>
      </c>
      <c r="E75" s="159">
        <f t="shared" si="39"/>
        <v>0</v>
      </c>
      <c r="F75" s="159">
        <f t="shared" si="39"/>
        <v>0</v>
      </c>
      <c r="G75" s="159">
        <f t="shared" si="39"/>
        <v>0</v>
      </c>
      <c r="H75" s="159">
        <f t="shared" si="39"/>
        <v>0</v>
      </c>
      <c r="I75" s="159">
        <f t="shared" si="39"/>
        <v>0</v>
      </c>
      <c r="J75" s="159">
        <f t="shared" si="39"/>
        <v>0</v>
      </c>
      <c r="K75" s="159">
        <f t="shared" si="39"/>
        <v>0</v>
      </c>
      <c r="L75" s="159">
        <f t="shared" si="39"/>
        <v>0</v>
      </c>
      <c r="M75" s="159">
        <f t="shared" si="39"/>
        <v>0</v>
      </c>
      <c r="N75" s="159">
        <f t="shared" si="39"/>
        <v>0</v>
      </c>
      <c r="O75" s="159">
        <f t="shared" si="39"/>
        <v>0</v>
      </c>
      <c r="P75" s="66" t="str">
        <f>$B$72&amp;A75</f>
        <v>021003</v>
      </c>
      <c r="Q75" s="59">
        <f>IF('T18'!E71&gt;0,IF(SUM('T19'!C75:O75)=0,"ATTENZIONE: DEVE ESSERE COMPILATA ALMENO UNA CATEGORIA",""),IF(AND('T18'!$T$72&lt;&gt;0,SUM('T19'!C75:O75)&gt;0,'T18'!E71=0),"ATTENZIONE: NON SONO STATI DICHIARATI INTERVENTI IN ECONOMIA DIRETTA IN T18",""))</f>
      </c>
      <c r="R75" s="21"/>
      <c r="S75" s="21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66" t="str">
        <f>$B$72&amp;A75</f>
        <v>021003</v>
      </c>
      <c r="AO75" s="59">
        <f>IF('T18'!AC71&gt;0,IF(SUM('T19'!AA75:AM75)=0,"ATTENZIONE: DEVE ESSERE COMPILATA ALMENO UNA CATEGORIA",""),IF(AND('T18'!$T$72&lt;&gt;0,SUM('T19'!AA75:AM75)&gt;0,'T18'!AC71=0),"ATTENZIONE: NON SONO STATI DICHIARATI INTERVENTI IN ECONOMIA DIRETTA IN T18",""))</f>
      </c>
    </row>
    <row r="76" spans="1:41" ht="22.5" customHeight="1" hidden="1">
      <c r="A76" s="104"/>
      <c r="B76" s="105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>
        <f>SUM(C14:O20,C22:O24,C26:O26,C28:O31,C33:O34,C36:O39,C41:O46,C48:O53,C55:O55,C57:O57,C59:O59,C61:O62,C64:O66,C68:O68,C70:O70,C73:O75)</f>
        <v>4991</v>
      </c>
      <c r="P76" s="66"/>
      <c r="Q76" s="59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>
        <f>SUM(AA14:AM20,AA22:AM24,AA26:AM26,AA28:AM31,AA33:AM34,AA36:AM39,AA41:AM46,AA48:AM53,AA55:AM55,AA57:AM57,AA59:AM59,AA61:AM62,AA64:AM66,AA68:AM68,AA70:AM71,AA73:AM75,)</f>
        <v>4991</v>
      </c>
      <c r="AN76" s="66"/>
      <c r="AO76" s="59"/>
    </row>
    <row r="77" spans="1:39" ht="15" customHeight="1">
      <c r="A77" s="207" t="s">
        <v>238</v>
      </c>
      <c r="B77" s="207"/>
      <c r="C77" s="207"/>
      <c r="D77" s="207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  <c r="R77" s="207"/>
      <c r="S77" s="207"/>
      <c r="T77" s="207"/>
      <c r="U77" s="207"/>
      <c r="V77" s="207"/>
      <c r="W77" s="207"/>
      <c r="X77" s="207"/>
      <c r="Y77" s="207"/>
      <c r="Z77" s="207"/>
      <c r="AA77" s="207"/>
      <c r="AB77" s="207"/>
      <c r="AC77" s="207"/>
      <c r="AD77" s="207"/>
      <c r="AE77" s="207"/>
      <c r="AF77" s="207"/>
      <c r="AG77" s="207"/>
      <c r="AH77" s="207"/>
      <c r="AI77" s="207"/>
      <c r="AJ77" s="207"/>
      <c r="AK77" s="207"/>
      <c r="AL77" s="207"/>
      <c r="AM77" s="207"/>
    </row>
    <row r="86" spans="1:39" ht="3.75" customHeight="1">
      <c r="A86" s="44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8" spans="1:2" ht="15.75">
      <c r="A88" s="10"/>
      <c r="B88" s="7"/>
    </row>
    <row r="89" spans="1:2" ht="15.75">
      <c r="A89" s="10"/>
      <c r="B89" s="7"/>
    </row>
  </sheetData>
  <sheetProtection password="EA98" sheet="1" formatColumns="0" selectLockedCells="1"/>
  <mergeCells count="50">
    <mergeCell ref="A77:AM77"/>
    <mergeCell ref="AA63:AM63"/>
    <mergeCell ref="AA67:AM67"/>
    <mergeCell ref="AA69:AM69"/>
    <mergeCell ref="AA72:AM72"/>
    <mergeCell ref="A4:AE4"/>
    <mergeCell ref="AA60:AM60"/>
    <mergeCell ref="AA32:AM32"/>
    <mergeCell ref="AA35:AM35"/>
    <mergeCell ref="C21:O21"/>
    <mergeCell ref="A1:AM1"/>
    <mergeCell ref="AA40:AM40"/>
    <mergeCell ref="AA47:AM47"/>
    <mergeCell ref="AA54:AM54"/>
    <mergeCell ref="AA56:AM56"/>
    <mergeCell ref="AA58:AM58"/>
    <mergeCell ref="AA13:AM13"/>
    <mergeCell ref="AA21:AM21"/>
    <mergeCell ref="AA25:AM25"/>
    <mergeCell ref="AA27:AM27"/>
    <mergeCell ref="A7:B7"/>
    <mergeCell ref="A8:B8"/>
    <mergeCell ref="A9:B9"/>
    <mergeCell ref="C13:O13"/>
    <mergeCell ref="AA3:AM3"/>
    <mergeCell ref="AG4:AM4"/>
    <mergeCell ref="AA6:AB6"/>
    <mergeCell ref="AC6:AF6"/>
    <mergeCell ref="AG6:AI6"/>
    <mergeCell ref="AJ6:AM6"/>
    <mergeCell ref="C35:O35"/>
    <mergeCell ref="A6:B6"/>
    <mergeCell ref="E6:H6"/>
    <mergeCell ref="L6:O6"/>
    <mergeCell ref="I6:K6"/>
    <mergeCell ref="C3:O3"/>
    <mergeCell ref="C6:D6"/>
    <mergeCell ref="C25:O25"/>
    <mergeCell ref="C27:O27"/>
    <mergeCell ref="C32:O32"/>
    <mergeCell ref="C63:O63"/>
    <mergeCell ref="C67:O67"/>
    <mergeCell ref="C69:O69"/>
    <mergeCell ref="C72:O72"/>
    <mergeCell ref="C40:O40"/>
    <mergeCell ref="C47:O47"/>
    <mergeCell ref="C54:O54"/>
    <mergeCell ref="C56:O56"/>
    <mergeCell ref="C58:O58"/>
    <mergeCell ref="C60:O60"/>
  </mergeCells>
  <dataValidations count="3">
    <dataValidation type="textLength" allowBlank="1" showInputMessage="1" showErrorMessage="1" promptTitle="INSERIRE UNO DEI SEGUENTI CODICI" prompt="RALN =&gt; Regioni ed autonomie locali&#10;RESI  =&gt; Regione Sicilia&#10;REVA =&gt; Regione Val D'Aosta&#10;REFR =&gt; Regione Friuli Venezia Giulia&#10;PRBZ =&gt; Prov. Autonoma di Bolzano &#10;PRTN =&gt; Prov. Autonoma di Trento" sqref="AF4">
      <formula1>0</formula1>
      <formula2>4</formula2>
    </dataValidation>
    <dataValidation type="whole" allowBlank="1" showInputMessage="1" showErrorMessage="1" errorTitle="Dato immesso non valido" error="INSERIRE SOLO VALORI NUMERICI INTERI POSITIVI, MAX 7 CIFRE" sqref="C33:O34 C14:O20 C26:O26 C22:O24 C36:O39 C28:O31 C41:O46 C57:O57 C59:O59 C55:O55 C73:O76 C48:O53 C68:O68 C61:O62 C64:O66 AA33:AM34 AA28:AM31 AA26:AM26 AA22:AM24 AA36:AM39 AA41:AM46 AA48:AM53 AA57:AM57 AA59:AM59 AA55:AM55 AA73:AM76 C70:O71 AA68:AM68 AA61:AM62 AA64:AM66 AA14:AM20 AA70:AM71">
      <formula1>0</formula1>
      <formula2>9999999</formula2>
    </dataValidation>
    <dataValidation allowBlank="1" showInputMessage="1" showErrorMessage="1" errorTitle="Dato immesso non valido" error="INSERIRE SOLO VALORI NUMERICI INTERI POSITIVI, MAX 7 CIFRE" sqref="C54:O54 C56:O56 C72:O72 C69:O69 C67:O67 AA54:AM54 AA56:AM56 AA72:AM72 AA69:AM69 AA67:AM67"/>
  </dataValidations>
  <printOptions horizontalCentered="1"/>
  <pageMargins left="0" right="0" top="0.1968503937007874" bottom="0" header="0.1968503937007874" footer="0.1968503937007874"/>
  <pageSetup fitToHeight="0" orientation="landscape" pageOrder="overThenDown" paperSize="9" scale="86" r:id="rId2"/>
  <headerFooter alignWithMargins="0">
    <oddFooter>&amp;CPagina &amp;P di &amp;N</oddFooter>
  </headerFooter>
  <rowBreaks count="4" manualBreakCount="4">
    <brk id="26" max="39" man="1"/>
    <brk id="39" max="39" man="1"/>
    <brk id="53" max="39" man="1"/>
    <brk id="62" max="3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8"/>
  <sheetViews>
    <sheetView showGridLines="0" zoomScalePageLayoutView="0" workbookViewId="0" topLeftCell="A1">
      <pane ySplit="5" topLeftCell="A114" activePane="bottomLeft" state="frozen"/>
      <selection pane="topLeft" activeCell="A1" sqref="A1"/>
      <selection pane="bottomLeft" activeCell="I124" sqref="I124"/>
    </sheetView>
  </sheetViews>
  <sheetFormatPr defaultColWidth="9.140625" defaultRowHeight="12.75"/>
  <cols>
    <col min="1" max="1" width="7.140625" style="7" customWidth="1"/>
    <col min="2" max="2" width="32.7109375" style="18" customWidth="1"/>
    <col min="3" max="3" width="7.57421875" style="19" customWidth="1"/>
    <col min="4" max="4" width="49.421875" style="18" customWidth="1"/>
    <col min="5" max="5" width="14.7109375" style="18" hidden="1" customWidth="1"/>
    <col min="6" max="6" width="10.8515625" style="1" hidden="1" customWidth="1"/>
    <col min="7" max="7" width="8.140625" style="113" hidden="1" customWidth="1"/>
    <col min="8" max="8" width="39.140625" style="1" hidden="1" customWidth="1"/>
    <col min="9" max="9" width="14.7109375" style="18" bestFit="1" customWidth="1"/>
    <col min="10" max="10" width="10.8515625" style="1" hidden="1" customWidth="1"/>
    <col min="11" max="11" width="8.140625" style="113" hidden="1" customWidth="1"/>
    <col min="12" max="12" width="52.7109375" style="1" bestFit="1" customWidth="1"/>
    <col min="13" max="16384" width="9.140625" style="1" customWidth="1"/>
  </cols>
  <sheetData>
    <row r="1" spans="1:11" s="2" customFormat="1" ht="15">
      <c r="A1" s="231" t="str">
        <f>"ANNO "&amp;'T18'!$K$1</f>
        <v>ANNO 2015</v>
      </c>
      <c r="B1" s="231"/>
      <c r="C1" s="231"/>
      <c r="D1" s="231"/>
      <c r="E1" s="231"/>
      <c r="F1" s="144"/>
      <c r="G1" s="145"/>
      <c r="J1" s="144"/>
      <c r="K1" s="145"/>
    </row>
    <row r="2" spans="1:11" s="2" customFormat="1" ht="21" customHeight="1">
      <c r="A2" s="32"/>
      <c r="B2" s="12"/>
      <c r="C2" s="11"/>
      <c r="D2" s="12"/>
      <c r="E2" s="12"/>
      <c r="G2" s="112"/>
      <c r="I2" s="12"/>
      <c r="K2" s="112"/>
    </row>
    <row r="3" spans="1:9" ht="21.75" customHeight="1">
      <c r="A3" s="230" t="str">
        <f>IF(AND(E125&lt;&gt;0,'T18'!T72=0),"ATTENZIONE! PRIMA DI INSERIRE DATI IN QUESTA TABELLA OCCORRE COMPILARE LA T18"," ")</f>
        <v> </v>
      </c>
      <c r="B3" s="230"/>
      <c r="C3" s="230"/>
      <c r="D3" s="230"/>
      <c r="E3" s="230"/>
      <c r="I3" s="1"/>
    </row>
    <row r="4" spans="1:9" ht="6" customHeight="1" thickBot="1">
      <c r="A4" s="32"/>
      <c r="B4" s="60"/>
      <c r="C4" s="11"/>
      <c r="D4" s="12"/>
      <c r="E4" s="12"/>
      <c r="I4" s="12"/>
    </row>
    <row r="5" spans="1:11" s="3" customFormat="1" ht="16.5" thickTop="1">
      <c r="A5" s="61" t="s">
        <v>81</v>
      </c>
      <c r="B5" s="62" t="s">
        <v>125</v>
      </c>
      <c r="C5" s="119" t="s">
        <v>81</v>
      </c>
      <c r="D5" s="62" t="s">
        <v>32</v>
      </c>
      <c r="E5" s="63" t="s">
        <v>33</v>
      </c>
      <c r="F5" s="1"/>
      <c r="G5" s="114"/>
      <c r="I5" s="63" t="s">
        <v>33</v>
      </c>
      <c r="J5" s="1"/>
      <c r="K5" s="114"/>
    </row>
    <row r="6" spans="1:12" s="6" customFormat="1" ht="30.75" customHeight="1" thickBot="1">
      <c r="A6" s="147" t="str">
        <f>'T18'!B9</f>
        <v>006</v>
      </c>
      <c r="B6" s="232" t="str">
        <f>'T18'!C9</f>
        <v>ORGANIZZAZIONE GENERALE DELL'AMMINISTRAZIONE, GESTIONE FINANZIARIA, CONTABILE E CONTROLLO</v>
      </c>
      <c r="C6" s="232"/>
      <c r="D6" s="232"/>
      <c r="E6" s="233"/>
      <c r="F6" s="13"/>
      <c r="G6" s="115"/>
      <c r="H6" s="14"/>
      <c r="I6" s="172"/>
      <c r="J6" s="13"/>
      <c r="K6" s="115"/>
      <c r="L6" s="14"/>
    </row>
    <row r="7" spans="1:12" s="6" customFormat="1" ht="16.5" thickTop="1">
      <c r="A7" s="238" t="str">
        <f>'T18'!A10</f>
        <v>001</v>
      </c>
      <c r="B7" s="236" t="str">
        <f>'T18'!B10</f>
        <v>ORGANI ISTITUZIONALI</v>
      </c>
      <c r="C7" s="148">
        <v>1</v>
      </c>
      <c r="D7" s="149" t="s">
        <v>200</v>
      </c>
      <c r="E7" s="150">
        <f>ROUND(I7,0)</f>
        <v>45</v>
      </c>
      <c r="F7" s="66" t="str">
        <f aca="true" t="shared" si="0" ref="F7:F12">$A$6&amp;$A$7</f>
        <v>006001</v>
      </c>
      <c r="G7" s="116" t="s">
        <v>34</v>
      </c>
      <c r="H7" s="59"/>
      <c r="I7" s="150">
        <v>45</v>
      </c>
      <c r="J7" s="66" t="str">
        <f aca="true" t="shared" si="1" ref="J7:J12">$A$6&amp;$A$7</f>
        <v>006001</v>
      </c>
      <c r="K7" s="116" t="s">
        <v>34</v>
      </c>
      <c r="L7" s="59">
        <f>IF(AND(E7&lt;&gt;0,'T18'!$T$10=0,'T18'!$AR$72&lt;&gt;0),"ATTENZIONE! NON E' STATA DICHIARATA L'AREA DI INTERVENTO IN T18","")</f>
      </c>
    </row>
    <row r="8" spans="1:12" s="6" customFormat="1" ht="15.75">
      <c r="A8" s="215"/>
      <c r="B8" s="214"/>
      <c r="C8" s="169">
        <v>6</v>
      </c>
      <c r="D8" s="170" t="s">
        <v>243</v>
      </c>
      <c r="E8" s="163">
        <f aca="true" t="shared" si="2" ref="E8:E38">ROUND(I8,0)</f>
        <v>7</v>
      </c>
      <c r="F8" s="66" t="str">
        <f t="shared" si="0"/>
        <v>006001</v>
      </c>
      <c r="G8" s="116" t="s">
        <v>39</v>
      </c>
      <c r="H8" s="59"/>
      <c r="I8" s="163">
        <v>7</v>
      </c>
      <c r="J8" s="66" t="str">
        <f t="shared" si="1"/>
        <v>006001</v>
      </c>
      <c r="K8" s="116" t="s">
        <v>39</v>
      </c>
      <c r="L8" s="59">
        <f>IF(AND(E8&lt;&gt;0,'T18'!$T$10=0,'T18'!$AR$72&lt;&gt;0),"ATTENZIONE! NON E' STATA DICHIARATA L'AREA DI INTERVENTO IN T18","")</f>
      </c>
    </row>
    <row r="9" spans="1:12" s="6" customFormat="1" ht="15.75">
      <c r="A9" s="215"/>
      <c r="B9" s="214"/>
      <c r="C9" s="15">
        <v>2</v>
      </c>
      <c r="D9" s="17" t="s">
        <v>84</v>
      </c>
      <c r="E9" s="121">
        <f t="shared" si="2"/>
        <v>6</v>
      </c>
      <c r="F9" s="66" t="str">
        <f t="shared" si="0"/>
        <v>006001</v>
      </c>
      <c r="G9" s="116" t="s">
        <v>35</v>
      </c>
      <c r="H9" s="59"/>
      <c r="I9" s="121">
        <v>6</v>
      </c>
      <c r="J9" s="66" t="str">
        <f t="shared" si="1"/>
        <v>006001</v>
      </c>
      <c r="K9" s="116" t="s">
        <v>35</v>
      </c>
      <c r="L9" s="59">
        <f>IF(AND(E9&lt;&gt;0,'T18'!$T$10=0,'T18'!$AR$72&lt;&gt;0),"ATTENZIONE! NON E' STATA DICHIARATA L'AREA DI INTERVENTO IN T18","")</f>
      </c>
    </row>
    <row r="10" spans="1:12" s="6" customFormat="1" ht="15.75">
      <c r="A10" s="215"/>
      <c r="B10" s="214"/>
      <c r="C10" s="15">
        <v>3</v>
      </c>
      <c r="D10" s="17" t="s">
        <v>201</v>
      </c>
      <c r="E10" s="121">
        <f t="shared" si="2"/>
        <v>5400</v>
      </c>
      <c r="F10" s="66" t="str">
        <f t="shared" si="0"/>
        <v>006001</v>
      </c>
      <c r="G10" s="116" t="s">
        <v>36</v>
      </c>
      <c r="H10" s="59"/>
      <c r="I10" s="121">
        <v>5400</v>
      </c>
      <c r="J10" s="66" t="str">
        <f t="shared" si="1"/>
        <v>006001</v>
      </c>
      <c r="K10" s="116" t="s">
        <v>36</v>
      </c>
      <c r="L10" s="59">
        <f>IF(AND(E10&lt;&gt;0,'T18'!$T$10=0,'T18'!$AR$72&lt;&gt;0),"ATTENZIONE! NON E' STATA DICHIARATA L'AREA DI INTERVENTO IN T18","")</f>
      </c>
    </row>
    <row r="11" spans="1:12" s="6" customFormat="1" ht="15.75">
      <c r="A11" s="215"/>
      <c r="B11" s="214"/>
      <c r="C11" s="15">
        <v>4</v>
      </c>
      <c r="D11" s="17" t="s">
        <v>202</v>
      </c>
      <c r="E11" s="121">
        <f t="shared" si="2"/>
        <v>2</v>
      </c>
      <c r="F11" s="66" t="str">
        <f t="shared" si="0"/>
        <v>006001</v>
      </c>
      <c r="G11" s="116" t="s">
        <v>37</v>
      </c>
      <c r="H11" s="59"/>
      <c r="I11" s="121">
        <v>2</v>
      </c>
      <c r="J11" s="66" t="str">
        <f t="shared" si="1"/>
        <v>006001</v>
      </c>
      <c r="K11" s="116" t="s">
        <v>37</v>
      </c>
      <c r="L11" s="59">
        <f>IF(AND(E11&lt;&gt;0,'T18'!$T$10=0,'T18'!$AR$72&lt;&gt;0),"ATTENZIONE! NON E' STATA DICHIARATA L'AREA DI INTERVENTO IN T18","")</f>
      </c>
    </row>
    <row r="12" spans="1:12" s="6" customFormat="1" ht="15.75">
      <c r="A12" s="211"/>
      <c r="B12" s="213"/>
      <c r="C12" s="15">
        <v>5</v>
      </c>
      <c r="D12" s="17" t="s">
        <v>203</v>
      </c>
      <c r="E12" s="121">
        <f t="shared" si="2"/>
        <v>0</v>
      </c>
      <c r="F12" s="66" t="str">
        <f t="shared" si="0"/>
        <v>006001</v>
      </c>
      <c r="G12" s="116" t="s">
        <v>38</v>
      </c>
      <c r="H12" s="59"/>
      <c r="I12" s="121"/>
      <c r="J12" s="66" t="str">
        <f t="shared" si="1"/>
        <v>006001</v>
      </c>
      <c r="K12" s="116" t="s">
        <v>38</v>
      </c>
      <c r="L12" s="59">
        <f>IF(AND(E12&lt;&gt;0,'T18'!$T$10=0,'T18'!$AR$72&lt;&gt;0),"ATTENZIONE! NON E' STATA DICHIARATA L'AREA DI INTERVENTO IN T18","")</f>
      </c>
    </row>
    <row r="13" spans="1:12" s="6" customFormat="1" ht="22.5">
      <c r="A13" s="210" t="str">
        <f>'T18'!A11</f>
        <v>002</v>
      </c>
      <c r="B13" s="212" t="str">
        <f>'T18'!B11</f>
        <v>GESTIONE ECONOMICA, FINANZIARIA, PROGRAMMAZIONE, PROVVEDITORATO E CONTROLLO DI GESTIONE</v>
      </c>
      <c r="C13" s="15">
        <v>1</v>
      </c>
      <c r="D13" s="17" t="s">
        <v>204</v>
      </c>
      <c r="E13" s="121">
        <f t="shared" si="2"/>
        <v>0</v>
      </c>
      <c r="F13" s="66" t="str">
        <f>$A$6&amp;$A$13</f>
        <v>006002</v>
      </c>
      <c r="G13" s="116" t="s">
        <v>34</v>
      </c>
      <c r="H13" s="59"/>
      <c r="I13" s="121"/>
      <c r="J13" s="66" t="str">
        <f>$A$6&amp;$A$13</f>
        <v>006002</v>
      </c>
      <c r="K13" s="116" t="s">
        <v>34</v>
      </c>
      <c r="L13" s="59">
        <f>IF(AND(E13&lt;&gt;0,'T18'!$T$11=0,'T18'!$AR$72&lt;&gt;0),"ATTENZIONE! NON E' STATA DICHIARATA L'AREA DI INTERVENTO IN T18","")</f>
      </c>
    </row>
    <row r="14" spans="1:12" s="6" customFormat="1" ht="15.75">
      <c r="A14" s="211"/>
      <c r="B14" s="213"/>
      <c r="C14" s="15">
        <v>2</v>
      </c>
      <c r="D14" s="17" t="s">
        <v>205</v>
      </c>
      <c r="E14" s="121">
        <f t="shared" si="2"/>
        <v>5</v>
      </c>
      <c r="F14" s="66" t="str">
        <f>$A$6&amp;$A$13</f>
        <v>006002</v>
      </c>
      <c r="G14" s="116" t="s">
        <v>35</v>
      </c>
      <c r="H14" s="59"/>
      <c r="I14" s="121">
        <v>5</v>
      </c>
      <c r="J14" s="66" t="str">
        <f>$A$6&amp;$A$13</f>
        <v>006002</v>
      </c>
      <c r="K14" s="116" t="s">
        <v>35</v>
      </c>
      <c r="L14" s="59">
        <f>IF(AND(E14&lt;&gt;0,'T18'!$T$11=0,'T18'!$AR$72&lt;&gt;0),"ATTENZIONE! NON E' STATA DICHIARATA L'AREA DI INTERVENTO IN T18","")</f>
      </c>
    </row>
    <row r="15" spans="1:12" s="6" customFormat="1" ht="15.75">
      <c r="A15" s="210" t="str">
        <f>'T18'!A12</f>
        <v>006</v>
      </c>
      <c r="B15" s="212" t="str">
        <f>'T18'!B12</f>
        <v>SERVIZI LEGALI</v>
      </c>
      <c r="C15" s="15">
        <v>1</v>
      </c>
      <c r="D15" s="17" t="s">
        <v>249</v>
      </c>
      <c r="E15" s="121">
        <f t="shared" si="2"/>
        <v>0</v>
      </c>
      <c r="F15" s="66" t="str">
        <f>$A$6&amp;$A$15</f>
        <v>006006</v>
      </c>
      <c r="G15" s="116" t="s">
        <v>34</v>
      </c>
      <c r="H15" s="59"/>
      <c r="I15" s="121"/>
      <c r="J15" s="66" t="str">
        <f>$A$6&amp;$A$15</f>
        <v>006006</v>
      </c>
      <c r="K15" s="116" t="s">
        <v>34</v>
      </c>
      <c r="L15" s="59">
        <f>IF(AND(E15&lt;&gt;0,'T18'!$T$12=0,'T18'!$AR$72&lt;&gt;0),"ATTENZIONE! NON E' STATA DICHIARATA L'AREA DI INTERVENTO IN T18","")</f>
      </c>
    </row>
    <row r="16" spans="1:12" s="6" customFormat="1" ht="15.75">
      <c r="A16" s="211"/>
      <c r="B16" s="213"/>
      <c r="C16" s="15">
        <v>2</v>
      </c>
      <c r="D16" s="17" t="s">
        <v>250</v>
      </c>
      <c r="E16" s="121">
        <f t="shared" si="2"/>
        <v>1</v>
      </c>
      <c r="F16" s="66" t="str">
        <f>$A$6&amp;$A$15</f>
        <v>006006</v>
      </c>
      <c r="G16" s="116" t="s">
        <v>35</v>
      </c>
      <c r="H16" s="59"/>
      <c r="I16" s="121">
        <v>1</v>
      </c>
      <c r="J16" s="66" t="str">
        <f>$A$6&amp;$A$15</f>
        <v>006006</v>
      </c>
      <c r="K16" s="116" t="s">
        <v>35</v>
      </c>
      <c r="L16" s="59">
        <f>IF(AND(E16&lt;&gt;0,'T18'!$T$12=0,'T18'!$AR$72&lt;&gt;0),"ATTENZIONE! NON E' STATA DICHIARATA L'AREA DI INTERVENTO IN T18","")</f>
      </c>
    </row>
    <row r="17" spans="1:12" s="6" customFormat="1" ht="15.75">
      <c r="A17" s="210" t="str">
        <f>'T18'!A13</f>
        <v>007</v>
      </c>
      <c r="B17" s="212" t="str">
        <f>'T18'!B13</f>
        <v>SERVIZI DI SUPPORTO</v>
      </c>
      <c r="C17" s="15">
        <v>1</v>
      </c>
      <c r="D17" s="17" t="s">
        <v>251</v>
      </c>
      <c r="E17" s="121">
        <f t="shared" si="2"/>
        <v>230</v>
      </c>
      <c r="F17" s="66" t="str">
        <f>$A$6&amp;$A$17</f>
        <v>006007</v>
      </c>
      <c r="G17" s="116" t="s">
        <v>34</v>
      </c>
      <c r="H17" s="59"/>
      <c r="I17" s="121">
        <v>230</v>
      </c>
      <c r="J17" s="66" t="str">
        <f>$A$6&amp;$A$17</f>
        <v>006007</v>
      </c>
      <c r="K17" s="116" t="s">
        <v>34</v>
      </c>
      <c r="L17" s="59">
        <f>IF(AND(E17&lt;&gt;0,'T18'!$T$13=0,'T18'!$AR$72&lt;&gt;0),"ATTENZIONE! NON E' STATA DICHIARATA L'AREA DI INTERVENTO IN T18","")</f>
      </c>
    </row>
    <row r="18" spans="1:12" s="6" customFormat="1" ht="15.75">
      <c r="A18" s="215"/>
      <c r="B18" s="214"/>
      <c r="C18" s="15">
        <v>2</v>
      </c>
      <c r="D18" s="17" t="s">
        <v>252</v>
      </c>
      <c r="E18" s="121">
        <f t="shared" si="2"/>
        <v>125</v>
      </c>
      <c r="F18" s="66" t="str">
        <f>$A$6&amp;$A$17</f>
        <v>006007</v>
      </c>
      <c r="G18" s="116" t="s">
        <v>35</v>
      </c>
      <c r="H18" s="59"/>
      <c r="I18" s="121">
        <v>125</v>
      </c>
      <c r="J18" s="66" t="str">
        <f>$A$6&amp;$A$17</f>
        <v>006007</v>
      </c>
      <c r="K18" s="116" t="s">
        <v>35</v>
      </c>
      <c r="L18" s="59">
        <f>IF(AND(E18&lt;&gt;0,'T18'!$T$13=0,'T18'!$AR$72&lt;&gt;0),"ATTENZIONE! NON E' STATA DICHIARATA L'AREA DI INTERVENTO IN T18","")</f>
      </c>
    </row>
    <row r="19" spans="1:12" s="6" customFormat="1" ht="15.75">
      <c r="A19" s="211"/>
      <c r="B19" s="213"/>
      <c r="C19" s="15">
        <v>3</v>
      </c>
      <c r="D19" s="17" t="s">
        <v>253</v>
      </c>
      <c r="E19" s="121">
        <f t="shared" si="2"/>
        <v>3300</v>
      </c>
      <c r="F19" s="66" t="str">
        <f>$A$6&amp;$A$17</f>
        <v>006007</v>
      </c>
      <c r="G19" s="116" t="s">
        <v>36</v>
      </c>
      <c r="H19" s="59"/>
      <c r="I19" s="121">
        <v>3300</v>
      </c>
      <c r="J19" s="66" t="str">
        <f>$A$6&amp;$A$17</f>
        <v>006007</v>
      </c>
      <c r="K19" s="116" t="s">
        <v>36</v>
      </c>
      <c r="L19" s="59">
        <f>IF(AND(E19&lt;&gt;0,'T18'!$T$13=0,'T18'!$AR$72&lt;&gt;0),"ATTENZIONE! NON E' STATA DICHIARATA L'AREA DI INTERVENTO IN T18","")</f>
      </c>
    </row>
    <row r="20" spans="1:12" s="6" customFormat="1" ht="15.75">
      <c r="A20" s="165" t="str">
        <f>'T18'!A14</f>
        <v>008</v>
      </c>
      <c r="B20" s="166" t="str">
        <f>'T18'!B14</f>
        <v>MESSI COMUNALI</v>
      </c>
      <c r="C20" s="15">
        <v>1</v>
      </c>
      <c r="D20" s="17" t="s">
        <v>104</v>
      </c>
      <c r="E20" s="121">
        <f t="shared" si="2"/>
        <v>15</v>
      </c>
      <c r="F20" s="66" t="str">
        <f>$A$6&amp;$A$20</f>
        <v>006008</v>
      </c>
      <c r="G20" s="116" t="s">
        <v>34</v>
      </c>
      <c r="H20" s="59"/>
      <c r="I20" s="121">
        <v>15</v>
      </c>
      <c r="J20" s="66" t="str">
        <f>$A$6&amp;$A$20</f>
        <v>006008</v>
      </c>
      <c r="K20" s="116" t="s">
        <v>34</v>
      </c>
      <c r="L20" s="59">
        <f>IF(AND(E20&lt;&gt;0,'T18'!$T$14=0,'T18'!$AR$72&lt;&gt;0),"ATTENZIONE! NON E' STATA DICHIARATA L'AREA DI INTERVENTO IN T18","")</f>
      </c>
    </row>
    <row r="21" spans="1:12" s="6" customFormat="1" ht="15.75">
      <c r="A21" s="210" t="str">
        <f>'T18'!A15</f>
        <v>003</v>
      </c>
      <c r="B21" s="212" t="str">
        <f>'T18'!B15</f>
        <v>GESTIONE DELLE ENTRATE TRIBUTARIE E SERVIZI FISCALI</v>
      </c>
      <c r="C21" s="15">
        <v>1</v>
      </c>
      <c r="D21" s="17" t="s">
        <v>206</v>
      </c>
      <c r="E21" s="121">
        <f t="shared" si="2"/>
        <v>575</v>
      </c>
      <c r="F21" s="66" t="str">
        <f>$A$6&amp;$A$21</f>
        <v>006003</v>
      </c>
      <c r="G21" s="116" t="s">
        <v>34</v>
      </c>
      <c r="H21" s="59"/>
      <c r="I21" s="121">
        <v>575</v>
      </c>
      <c r="J21" s="66" t="str">
        <f>$A$6&amp;$A$21</f>
        <v>006003</v>
      </c>
      <c r="K21" s="116" t="s">
        <v>34</v>
      </c>
      <c r="L21" s="59">
        <f>IF(AND(E21&lt;&gt;0,'T18'!$T$15=0,'T18'!$AR$72&lt;&gt;0),"ATTENZIONE! NON E' STATA DICHIARATA L'AREA DI INTERVENTO IN T18","")</f>
      </c>
    </row>
    <row r="22" spans="1:12" s="6" customFormat="1" ht="15.75">
      <c r="A22" s="215"/>
      <c r="B22" s="214"/>
      <c r="C22" s="15">
        <v>2</v>
      </c>
      <c r="D22" s="17" t="s">
        <v>207</v>
      </c>
      <c r="E22" s="121">
        <f t="shared" si="2"/>
        <v>1300</v>
      </c>
      <c r="F22" s="66" t="str">
        <f>$A$6&amp;$A$21</f>
        <v>006003</v>
      </c>
      <c r="G22" s="116" t="s">
        <v>35</v>
      </c>
      <c r="H22" s="59"/>
      <c r="I22" s="121">
        <v>1300</v>
      </c>
      <c r="J22" s="66" t="str">
        <f>$A$6&amp;$A$21</f>
        <v>006003</v>
      </c>
      <c r="K22" s="116" t="s">
        <v>35</v>
      </c>
      <c r="L22" s="59">
        <f>IF(AND(E22&lt;&gt;0,'T18'!$T$15=0,'T18'!$AR$72&lt;&gt;0),"ATTENZIONE! NON E' STATA DICHIARATA L'AREA DI INTERVENTO IN T18","")</f>
      </c>
    </row>
    <row r="23" spans="1:12" s="6" customFormat="1" ht="15.75">
      <c r="A23" s="211"/>
      <c r="B23" s="213"/>
      <c r="C23" s="15">
        <v>3</v>
      </c>
      <c r="D23" s="17" t="s">
        <v>208</v>
      </c>
      <c r="E23" s="121">
        <f t="shared" si="2"/>
        <v>1300</v>
      </c>
      <c r="F23" s="66" t="str">
        <f>$A$6&amp;$A$21</f>
        <v>006003</v>
      </c>
      <c r="G23" s="116" t="s">
        <v>36</v>
      </c>
      <c r="H23" s="59"/>
      <c r="I23" s="121">
        <v>1300</v>
      </c>
      <c r="J23" s="66" t="str">
        <f>$A$6&amp;$A$21</f>
        <v>006003</v>
      </c>
      <c r="K23" s="116" t="s">
        <v>36</v>
      </c>
      <c r="L23" s="59">
        <f>IF(AND(E23&lt;&gt;0,'T18'!$T$15=0,'T18'!$AR$72&lt;&gt;0),"ATTENZIONE! NON E' STATA DICHIARATA L'AREA DI INTERVENTO IN T18","")</f>
      </c>
    </row>
    <row r="24" spans="1:12" s="6" customFormat="1" ht="15.75">
      <c r="A24" s="217" t="str">
        <f>'T18'!A16</f>
        <v>005</v>
      </c>
      <c r="B24" s="216" t="str">
        <f>'T18'!B16</f>
        <v>RISORSE UMANE</v>
      </c>
      <c r="C24" s="15">
        <v>1</v>
      </c>
      <c r="D24" s="17" t="s">
        <v>85</v>
      </c>
      <c r="E24" s="121">
        <f t="shared" si="2"/>
        <v>0</v>
      </c>
      <c r="F24" s="66" t="str">
        <f aca="true" t="shared" si="3" ref="F24:F38">$A$6&amp;$A$24</f>
        <v>006005</v>
      </c>
      <c r="G24" s="116" t="s">
        <v>34</v>
      </c>
      <c r="H24" s="59"/>
      <c r="I24" s="121"/>
      <c r="J24" s="66" t="str">
        <f aca="true" t="shared" si="4" ref="J24:J38">$A$6&amp;$A$24</f>
        <v>006005</v>
      </c>
      <c r="K24" s="116" t="s">
        <v>34</v>
      </c>
      <c r="L24" s="59">
        <f>IF(AND(E24&lt;&gt;0,'T18'!$T$16=0,'T18'!$AR$72&lt;&gt;0),"ATTENZIONE! NON E' STATA DICHIARATA L'AREA DI INTERVENTO IN T18","")</f>
      </c>
    </row>
    <row r="25" spans="1:12" s="6" customFormat="1" ht="22.5">
      <c r="A25" s="218"/>
      <c r="B25" s="214"/>
      <c r="C25" s="15">
        <v>2</v>
      </c>
      <c r="D25" s="17" t="s">
        <v>86</v>
      </c>
      <c r="E25" s="121">
        <f t="shared" si="2"/>
        <v>0</v>
      </c>
      <c r="F25" s="66" t="str">
        <f t="shared" si="3"/>
        <v>006005</v>
      </c>
      <c r="G25" s="116" t="s">
        <v>35</v>
      </c>
      <c r="H25" s="59"/>
      <c r="I25" s="121"/>
      <c r="J25" s="66" t="str">
        <f t="shared" si="4"/>
        <v>006005</v>
      </c>
      <c r="K25" s="116" t="s">
        <v>35</v>
      </c>
      <c r="L25" s="59">
        <f>IF(AND(E25&lt;&gt;0,'T18'!$T$16=0,'T18'!$AR$72&lt;&gt;0),"ATTENZIONE! NON E' STATA DICHIARATA L'AREA DI INTERVENTO IN T18","")</f>
      </c>
    </row>
    <row r="26" spans="1:12" s="6" customFormat="1" ht="15.75">
      <c r="A26" s="218"/>
      <c r="B26" s="214"/>
      <c r="C26" s="15">
        <v>3</v>
      </c>
      <c r="D26" s="17" t="s">
        <v>136</v>
      </c>
      <c r="E26" s="121">
        <f t="shared" si="2"/>
        <v>0</v>
      </c>
      <c r="F26" s="66" t="str">
        <f t="shared" si="3"/>
        <v>006005</v>
      </c>
      <c r="G26" s="116" t="s">
        <v>36</v>
      </c>
      <c r="H26" s="59"/>
      <c r="I26" s="121"/>
      <c r="J26" s="66" t="str">
        <f t="shared" si="4"/>
        <v>006005</v>
      </c>
      <c r="K26" s="116" t="s">
        <v>36</v>
      </c>
      <c r="L26" s="59">
        <f>IF(AND(E26&lt;&gt;0,'T18'!$T$16=0,'T18'!$AR$72&lt;&gt;0),"ATTENZIONE! NON E' STATA DICHIARATA L'AREA DI INTERVENTO IN T18","")</f>
      </c>
    </row>
    <row r="27" spans="1:12" s="6" customFormat="1" ht="15.75">
      <c r="A27" s="218"/>
      <c r="B27" s="214"/>
      <c r="C27" s="15">
        <v>4</v>
      </c>
      <c r="D27" s="17" t="s">
        <v>87</v>
      </c>
      <c r="E27" s="121">
        <f t="shared" si="2"/>
        <v>0</v>
      </c>
      <c r="F27" s="66" t="str">
        <f t="shared" si="3"/>
        <v>006005</v>
      </c>
      <c r="G27" s="116" t="s">
        <v>37</v>
      </c>
      <c r="H27" s="59"/>
      <c r="I27" s="121"/>
      <c r="J27" s="66" t="str">
        <f t="shared" si="4"/>
        <v>006005</v>
      </c>
      <c r="K27" s="116" t="s">
        <v>37</v>
      </c>
      <c r="L27" s="59">
        <f>IF(AND(E27&lt;&gt;0,'T18'!$T$16=0,'T18'!$AR$72&lt;&gt;0),"ATTENZIONE! NON E' STATA DICHIARATA L'AREA DI INTERVENTO IN T18","")</f>
      </c>
    </row>
    <row r="28" spans="1:12" s="6" customFormat="1" ht="22.5">
      <c r="A28" s="218"/>
      <c r="B28" s="214"/>
      <c r="C28" s="15">
        <v>5</v>
      </c>
      <c r="D28" s="17" t="s">
        <v>88</v>
      </c>
      <c r="E28" s="121">
        <f t="shared" si="2"/>
        <v>0</v>
      </c>
      <c r="F28" s="66" t="str">
        <f t="shared" si="3"/>
        <v>006005</v>
      </c>
      <c r="G28" s="116" t="s">
        <v>38</v>
      </c>
      <c r="H28" s="59"/>
      <c r="I28" s="121"/>
      <c r="J28" s="66" t="str">
        <f t="shared" si="4"/>
        <v>006005</v>
      </c>
      <c r="K28" s="116" t="s">
        <v>38</v>
      </c>
      <c r="L28" s="59">
        <f>IF(AND(E28&lt;&gt;0,'T18'!$T$16=0,'T18'!$AR$72&lt;&gt;0),"ATTENZIONE! NON E' STATA DICHIARATA L'AREA DI INTERVENTO IN T18","")</f>
      </c>
    </row>
    <row r="29" spans="1:12" s="6" customFormat="1" ht="22.5">
      <c r="A29" s="218"/>
      <c r="B29" s="214"/>
      <c r="C29" s="15">
        <v>6</v>
      </c>
      <c r="D29" s="17" t="s">
        <v>122</v>
      </c>
      <c r="E29" s="121">
        <f t="shared" si="2"/>
        <v>0</v>
      </c>
      <c r="F29" s="66" t="str">
        <f t="shared" si="3"/>
        <v>006005</v>
      </c>
      <c r="G29" s="116" t="s">
        <v>39</v>
      </c>
      <c r="H29" s="59"/>
      <c r="I29" s="121"/>
      <c r="J29" s="66" t="str">
        <f t="shared" si="4"/>
        <v>006005</v>
      </c>
      <c r="K29" s="116" t="s">
        <v>39</v>
      </c>
      <c r="L29" s="59">
        <f>IF(AND(E29&lt;&gt;0,'T18'!$T$16=0,'T18'!$AR$72&lt;&gt;0),"ATTENZIONE! NON E' STATA DICHIARATA L'AREA DI INTERVENTO IN T18","")</f>
      </c>
    </row>
    <row r="30" spans="1:12" s="6" customFormat="1" ht="22.5">
      <c r="A30" s="218"/>
      <c r="B30" s="214"/>
      <c r="C30" s="15">
        <v>7</v>
      </c>
      <c r="D30" s="17" t="s">
        <v>89</v>
      </c>
      <c r="E30" s="121">
        <f t="shared" si="2"/>
        <v>0</v>
      </c>
      <c r="F30" s="66" t="str">
        <f t="shared" si="3"/>
        <v>006005</v>
      </c>
      <c r="G30" s="116" t="s">
        <v>40</v>
      </c>
      <c r="H30" s="59"/>
      <c r="I30" s="121"/>
      <c r="J30" s="66" t="str">
        <f t="shared" si="4"/>
        <v>006005</v>
      </c>
      <c r="K30" s="116" t="s">
        <v>40</v>
      </c>
      <c r="L30" s="59">
        <f>IF(AND(E30&lt;&gt;0,'T18'!$T$16=0,'T18'!$AR$72&lt;&gt;0),"ATTENZIONE! NON E' STATA DICHIARATA L'AREA DI INTERVENTO IN T18","")</f>
      </c>
    </row>
    <row r="31" spans="1:12" s="6" customFormat="1" ht="22.5">
      <c r="A31" s="218"/>
      <c r="B31" s="214"/>
      <c r="C31" s="15">
        <v>8</v>
      </c>
      <c r="D31" s="17" t="s">
        <v>90</v>
      </c>
      <c r="E31" s="121">
        <f t="shared" si="2"/>
        <v>0</v>
      </c>
      <c r="F31" s="66" t="str">
        <f t="shared" si="3"/>
        <v>006005</v>
      </c>
      <c r="G31" s="116" t="s">
        <v>41</v>
      </c>
      <c r="H31" s="59"/>
      <c r="I31" s="121"/>
      <c r="J31" s="66" t="str">
        <f t="shared" si="4"/>
        <v>006005</v>
      </c>
      <c r="K31" s="116" t="s">
        <v>41</v>
      </c>
      <c r="L31" s="59">
        <f>IF(AND(E31&lt;&gt;0,'T18'!$T$16=0,'T18'!$AR$72&lt;&gt;0),"ATTENZIONE! NON E' STATA DICHIARATA L'AREA DI INTERVENTO IN T18","")</f>
      </c>
    </row>
    <row r="32" spans="1:12" s="6" customFormat="1" ht="22.5">
      <c r="A32" s="218"/>
      <c r="B32" s="214"/>
      <c r="C32" s="15">
        <v>9</v>
      </c>
      <c r="D32" s="17" t="s">
        <v>123</v>
      </c>
      <c r="E32" s="121">
        <f t="shared" si="2"/>
        <v>0</v>
      </c>
      <c r="F32" s="66" t="str">
        <f t="shared" si="3"/>
        <v>006005</v>
      </c>
      <c r="G32" s="116" t="s">
        <v>42</v>
      </c>
      <c r="H32" s="59"/>
      <c r="I32" s="121"/>
      <c r="J32" s="66" t="str">
        <f t="shared" si="4"/>
        <v>006005</v>
      </c>
      <c r="K32" s="116" t="s">
        <v>42</v>
      </c>
      <c r="L32" s="59">
        <f>IF(AND(E32&lt;&gt;0,'T18'!$T$16=0,'T18'!$AR$72&lt;&gt;0),"ATTENZIONE! NON E' STATA DICHIARATA L'AREA DI INTERVENTO IN T18","")</f>
      </c>
    </row>
    <row r="33" spans="1:12" s="6" customFormat="1" ht="22.5">
      <c r="A33" s="218"/>
      <c r="B33" s="214"/>
      <c r="C33" s="15">
        <v>10</v>
      </c>
      <c r="D33" s="17" t="s">
        <v>124</v>
      </c>
      <c r="E33" s="121">
        <f t="shared" si="2"/>
        <v>0</v>
      </c>
      <c r="F33" s="66" t="str">
        <f t="shared" si="3"/>
        <v>006005</v>
      </c>
      <c r="G33" s="116" t="s">
        <v>43</v>
      </c>
      <c r="H33" s="59"/>
      <c r="I33" s="121"/>
      <c r="J33" s="66" t="str">
        <f t="shared" si="4"/>
        <v>006005</v>
      </c>
      <c r="K33" s="116" t="s">
        <v>43</v>
      </c>
      <c r="L33" s="59">
        <f>IF(AND(E33&lt;&gt;0,'T18'!$T$16=0,'T18'!$AR$72&lt;&gt;0),"ATTENZIONE! NON E' STATA DICHIARATA L'AREA DI INTERVENTO IN T18","")</f>
      </c>
    </row>
    <row r="34" spans="1:12" s="6" customFormat="1" ht="15.75">
      <c r="A34" s="218"/>
      <c r="B34" s="214"/>
      <c r="C34" s="15">
        <v>11</v>
      </c>
      <c r="D34" s="17" t="s">
        <v>91</v>
      </c>
      <c r="E34" s="121">
        <f t="shared" si="2"/>
        <v>0</v>
      </c>
      <c r="F34" s="66" t="str">
        <f t="shared" si="3"/>
        <v>006005</v>
      </c>
      <c r="G34" s="116" t="s">
        <v>44</v>
      </c>
      <c r="H34" s="59"/>
      <c r="I34" s="121"/>
      <c r="J34" s="66" t="str">
        <f t="shared" si="4"/>
        <v>006005</v>
      </c>
      <c r="K34" s="116" t="s">
        <v>44</v>
      </c>
      <c r="L34" s="59">
        <f>IF(AND(E34&lt;&gt;0,'T18'!$T$16=0,'T18'!$AR$72&lt;&gt;0),"ATTENZIONE! NON E' STATA DICHIARATA L'AREA DI INTERVENTO IN T18","")</f>
      </c>
    </row>
    <row r="35" spans="1:12" s="6" customFormat="1" ht="15.75">
      <c r="A35" s="218"/>
      <c r="B35" s="214"/>
      <c r="C35" s="15">
        <v>12</v>
      </c>
      <c r="D35" s="17" t="s">
        <v>92</v>
      </c>
      <c r="E35" s="121">
        <f t="shared" si="2"/>
        <v>0</v>
      </c>
      <c r="F35" s="66" t="str">
        <f t="shared" si="3"/>
        <v>006005</v>
      </c>
      <c r="G35" s="116" t="s">
        <v>45</v>
      </c>
      <c r="H35" s="59"/>
      <c r="I35" s="121"/>
      <c r="J35" s="66" t="str">
        <f t="shared" si="4"/>
        <v>006005</v>
      </c>
      <c r="K35" s="116" t="s">
        <v>45</v>
      </c>
      <c r="L35" s="59">
        <f>IF(AND(E35&lt;&gt;0,'T18'!$T$16=0,'T18'!$AR$72&lt;&gt;0),"ATTENZIONE! NON E' STATA DICHIARATA L'AREA DI INTERVENTO IN T18","")</f>
      </c>
    </row>
    <row r="36" spans="1:12" s="6" customFormat="1" ht="15.75">
      <c r="A36" s="218"/>
      <c r="B36" s="214"/>
      <c r="C36" s="15">
        <v>13</v>
      </c>
      <c r="D36" s="17" t="s">
        <v>93</v>
      </c>
      <c r="E36" s="121">
        <f t="shared" si="2"/>
        <v>1</v>
      </c>
      <c r="F36" s="66" t="str">
        <f t="shared" si="3"/>
        <v>006005</v>
      </c>
      <c r="G36" s="116" t="s">
        <v>46</v>
      </c>
      <c r="H36" s="59"/>
      <c r="I36" s="121">
        <v>1</v>
      </c>
      <c r="J36" s="66" t="str">
        <f t="shared" si="4"/>
        <v>006005</v>
      </c>
      <c r="K36" s="116" t="s">
        <v>46</v>
      </c>
      <c r="L36" s="59">
        <f>IF(AND(E36&lt;&gt;0,'T18'!$T$16=0,'T18'!$AR$72&lt;&gt;0),"ATTENZIONE! NON E' STATA DICHIARATA L'AREA DI INTERVENTO IN T18","")</f>
      </c>
    </row>
    <row r="37" spans="1:12" s="6" customFormat="1" ht="15.75">
      <c r="A37" s="218"/>
      <c r="B37" s="214"/>
      <c r="C37" s="15">
        <v>14</v>
      </c>
      <c r="D37" s="17" t="s">
        <v>129</v>
      </c>
      <c r="E37" s="121">
        <f t="shared" si="2"/>
        <v>3</v>
      </c>
      <c r="F37" s="66" t="str">
        <f t="shared" si="3"/>
        <v>006005</v>
      </c>
      <c r="G37" s="116" t="s">
        <v>173</v>
      </c>
      <c r="H37" s="59"/>
      <c r="I37" s="121">
        <v>3</v>
      </c>
      <c r="J37" s="66" t="str">
        <f t="shared" si="4"/>
        <v>006005</v>
      </c>
      <c r="K37" s="116" t="s">
        <v>173</v>
      </c>
      <c r="L37" s="59">
        <f>IF(AND(E37&lt;&gt;0,'T18'!$T$16=0,'T18'!$AR$72&lt;&gt;0),"ATTENZIONE! NON E' STATA DICHIARATA L'AREA DI INTERVENTO IN T18","")</f>
      </c>
    </row>
    <row r="38" spans="1:12" s="6" customFormat="1" ht="22.5">
      <c r="A38" s="219"/>
      <c r="B38" s="213"/>
      <c r="C38" s="15">
        <v>15</v>
      </c>
      <c r="D38" s="17" t="s">
        <v>127</v>
      </c>
      <c r="E38" s="121">
        <f t="shared" si="2"/>
        <v>2</v>
      </c>
      <c r="F38" s="66" t="str">
        <f t="shared" si="3"/>
        <v>006005</v>
      </c>
      <c r="G38" s="116" t="s">
        <v>176</v>
      </c>
      <c r="H38" s="59"/>
      <c r="I38" s="121">
        <v>2</v>
      </c>
      <c r="J38" s="66" t="str">
        <f t="shared" si="4"/>
        <v>006005</v>
      </c>
      <c r="K38" s="116" t="s">
        <v>176</v>
      </c>
      <c r="L38" s="59">
        <f>IF(AND(E38&lt;&gt;0,'T18'!$T$16=0,'T18'!$AR$72&lt;&gt;0),"ATTENZIONE! NON E' STATA DICHIARATA L'AREA DI INTERVENTO IN T18","")</f>
      </c>
    </row>
    <row r="39" spans="1:12" s="6" customFormat="1" ht="24" customHeight="1" hidden="1">
      <c r="A39" s="9" t="str">
        <f>'T18'!B17</f>
        <v>007</v>
      </c>
      <c r="B39" s="222" t="str">
        <f>'T18'!C17</f>
        <v>ORGANIZZAZIONE DEI SERVIZI PUBBLICI DI INTERESSE GENERALE DI AMBITO COMUNALE, IVI COMPRESI I SERVIZI DI TRASPORTO</v>
      </c>
      <c r="C39" s="222"/>
      <c r="D39" s="222"/>
      <c r="E39" s="223"/>
      <c r="F39" s="66"/>
      <c r="G39" s="116"/>
      <c r="H39" s="59"/>
      <c r="I39" s="171"/>
      <c r="J39" s="66"/>
      <c r="K39" s="116"/>
      <c r="L39" s="59">
        <f>IF(AND(E39&lt;&gt;0,'T18'!$T$16=0,'T18'!$AR$72&lt;&gt;0),"ATTENZIONE! NON E' STATA DICHIARATA L'AREA DI INTERVENTO IN T18","")</f>
      </c>
    </row>
    <row r="40" spans="1:12" s="6" customFormat="1" ht="15.75" hidden="1">
      <c r="A40" s="128" t="str">
        <f>'T18'!A18</f>
        <v>001</v>
      </c>
      <c r="B40" s="153" t="str">
        <f>'T18'!B18</f>
        <v>TRASPORTO PUBBLICO FERROVIARIO</v>
      </c>
      <c r="C40" s="87">
        <v>1</v>
      </c>
      <c r="D40" s="17" t="s">
        <v>210</v>
      </c>
      <c r="E40" s="123"/>
      <c r="F40" s="66" t="str">
        <f>$A$39&amp;$A$40</f>
        <v>007001</v>
      </c>
      <c r="G40" s="116" t="s">
        <v>34</v>
      </c>
      <c r="H40" s="59"/>
      <c r="I40" s="123"/>
      <c r="J40" s="66" t="str">
        <f>$A$39&amp;$A$40</f>
        <v>007001</v>
      </c>
      <c r="K40" s="116" t="s">
        <v>34</v>
      </c>
      <c r="L40" s="59">
        <f>IF(AND(E40&lt;&gt;0,'T18'!$T$16=0,'T18'!$AR$72&lt;&gt;0),"ATTENZIONE! NON E' STATA DICHIARATA L'AREA DI INTERVENTO IN T18","")</f>
      </c>
    </row>
    <row r="41" spans="1:12" s="6" customFormat="1" ht="15.75" hidden="1">
      <c r="A41" s="128" t="str">
        <f>'T18'!A19</f>
        <v>002</v>
      </c>
      <c r="B41" s="153" t="str">
        <f>'T18'!B19</f>
        <v>TRASPORTO PUBBLICO SU STRADA</v>
      </c>
      <c r="C41" s="87">
        <v>1</v>
      </c>
      <c r="D41" s="17" t="s">
        <v>105</v>
      </c>
      <c r="E41" s="123"/>
      <c r="F41" s="66" t="str">
        <f>$A$39&amp;$A$41</f>
        <v>007002</v>
      </c>
      <c r="G41" s="116" t="s">
        <v>34</v>
      </c>
      <c r="H41" s="59"/>
      <c r="I41" s="123"/>
      <c r="J41" s="66" t="str">
        <f>$A$39&amp;$A$41</f>
        <v>007002</v>
      </c>
      <c r="K41" s="116" t="s">
        <v>34</v>
      </c>
      <c r="L41" s="59">
        <f>IF(AND(E41&lt;&gt;0,'T18'!$T$16=0,'T18'!$AR$72&lt;&gt;0),"ATTENZIONE! NON E' STATA DICHIARATA L'AREA DI INTERVENTO IN T18","")</f>
      </c>
    </row>
    <row r="42" spans="1:12" s="6" customFormat="1" ht="15.75" hidden="1">
      <c r="A42" s="128" t="str">
        <f>'T18'!A20</f>
        <v>003</v>
      </c>
      <c r="B42" s="153" t="str">
        <f>'T18'!B20</f>
        <v>TRASPORTO PUBBLICO PER VIE D'ACQUA</v>
      </c>
      <c r="C42" s="87">
        <v>1</v>
      </c>
      <c r="D42" s="17" t="s">
        <v>211</v>
      </c>
      <c r="E42" s="123"/>
      <c r="F42" s="66" t="str">
        <f>$A$39&amp;$A$42</f>
        <v>007003</v>
      </c>
      <c r="G42" s="116" t="s">
        <v>34</v>
      </c>
      <c r="H42" s="59"/>
      <c r="I42" s="123"/>
      <c r="J42" s="66" t="str">
        <f>$A$39&amp;$A$42</f>
        <v>007003</v>
      </c>
      <c r="K42" s="116" t="s">
        <v>34</v>
      </c>
      <c r="L42" s="59">
        <f>IF(AND(E42&lt;&gt;0,'T18'!$T$16=0,'T18'!$AR$72&lt;&gt;0),"ATTENZIONE! NON E' STATA DICHIARATA L'AREA DI INTERVENTO IN T18","")</f>
      </c>
    </row>
    <row r="43" spans="1:12" s="6" customFormat="1" ht="28.5" customHeight="1">
      <c r="A43" s="9" t="str">
        <f>'T18'!B21</f>
        <v>008</v>
      </c>
      <c r="B43" s="222" t="str">
        <f>'T18'!C21</f>
        <v>CATASTO, AD ECCEZIONE DELLE FUNZIONI MANTENUTE ALLO STATO DALLA NORMATIVA VIGENTE</v>
      </c>
      <c r="C43" s="222"/>
      <c r="D43" s="222"/>
      <c r="E43" s="223"/>
      <c r="F43" s="66"/>
      <c r="G43" s="116"/>
      <c r="H43" s="59"/>
      <c r="I43" s="172"/>
      <c r="J43" s="66"/>
      <c r="K43" s="116"/>
      <c r="L43" s="59"/>
    </row>
    <row r="44" spans="1:12" s="6" customFormat="1" ht="20.25" customHeight="1">
      <c r="A44" s="210" t="str">
        <f>'T18'!A22</f>
        <v>001</v>
      </c>
      <c r="B44" s="234" t="str">
        <f>'T18'!B22</f>
        <v>VERIFICHE CATASTALI E TRIBUTARIE</v>
      </c>
      <c r="C44" s="15">
        <v>1</v>
      </c>
      <c r="D44" s="16" t="s">
        <v>212</v>
      </c>
      <c r="E44" s="121">
        <f>ROUND(I44,0)</f>
        <v>2</v>
      </c>
      <c r="F44" s="66" t="str">
        <f>$A$43&amp;$A$44</f>
        <v>008001</v>
      </c>
      <c r="G44" s="116" t="s">
        <v>34</v>
      </c>
      <c r="H44" s="59"/>
      <c r="I44" s="121">
        <v>2</v>
      </c>
      <c r="J44" s="66" t="str">
        <f>$A$43&amp;$A$44</f>
        <v>008001</v>
      </c>
      <c r="K44" s="116" t="s">
        <v>34</v>
      </c>
      <c r="L44" s="59">
        <f>IF(AND(E44&lt;&gt;0,'T18'!$T$22=0,'T18'!$AR$72&lt;&gt;0),"ATTENZIONE! NON E' STATA DICHIARATA L'AREA DI INTERVENTO IN T18","")</f>
      </c>
    </row>
    <row r="45" spans="1:12" s="6" customFormat="1" ht="22.5">
      <c r="A45" s="215"/>
      <c r="B45" s="235"/>
      <c r="C45" s="15">
        <v>2</v>
      </c>
      <c r="D45" s="16" t="s">
        <v>213</v>
      </c>
      <c r="E45" s="121">
        <f>ROUND(I45,0)</f>
        <v>0</v>
      </c>
      <c r="F45" s="66" t="str">
        <f>$A$43&amp;$A$44</f>
        <v>008001</v>
      </c>
      <c r="G45" s="116" t="s">
        <v>35</v>
      </c>
      <c r="H45" s="59"/>
      <c r="I45" s="121"/>
      <c r="J45" s="66" t="str">
        <f>$A$43&amp;$A$44</f>
        <v>008001</v>
      </c>
      <c r="K45" s="116" t="s">
        <v>35</v>
      </c>
      <c r="L45" s="59">
        <f>IF(AND(E45&lt;&gt;0,'T18'!$T$22=0,'T18'!$AR$72&lt;&gt;0),"ATTENZIONE! NON E' STATA DICHIARATA L'AREA DI INTERVENTO IN T18","")</f>
      </c>
    </row>
    <row r="46" spans="1:12" s="6" customFormat="1" ht="15.75">
      <c r="A46" s="211"/>
      <c r="B46" s="237"/>
      <c r="C46" s="15">
        <v>3</v>
      </c>
      <c r="D46" s="16" t="s">
        <v>214</v>
      </c>
      <c r="E46" s="121">
        <f>ROUND(I46,0)</f>
        <v>50</v>
      </c>
      <c r="F46" s="66" t="str">
        <f>$A$43&amp;$A$44</f>
        <v>008001</v>
      </c>
      <c r="G46" s="116" t="s">
        <v>36</v>
      </c>
      <c r="H46" s="59"/>
      <c r="I46" s="121">
        <v>50</v>
      </c>
      <c r="J46" s="66" t="str">
        <f>$A$43&amp;$A$44</f>
        <v>008001</v>
      </c>
      <c r="K46" s="116" t="s">
        <v>36</v>
      </c>
      <c r="L46" s="59">
        <f>IF(AND(E46&lt;&gt;0,'T18'!$T$22=0,'T18'!$AR$72&lt;&gt;0),"ATTENZIONE! NON E' STATA DICHIARATA L'AREA DI INTERVENTO IN T18","")</f>
      </c>
    </row>
    <row r="47" spans="1:12" s="6" customFormat="1" ht="33" customHeight="1">
      <c r="A47" s="9" t="str">
        <f>'T18'!B23</f>
        <v>009</v>
      </c>
      <c r="B47" s="222" t="str">
        <f>'T18'!C23</f>
        <v>PIANIFICAZIONE URBANISTICA ED EDILIZIA DI AMBITO COMUNALE NONCHÉ  PARTECIPAZIONE ALLA PIANIFICAZIONE TERRITORIALE DI LIVELLO SOVRACOMUNALE</v>
      </c>
      <c r="C47" s="222"/>
      <c r="D47" s="222"/>
      <c r="E47" s="223"/>
      <c r="F47" s="66"/>
      <c r="G47" s="116"/>
      <c r="H47" s="59"/>
      <c r="I47" s="172"/>
      <c r="J47" s="66"/>
      <c r="K47" s="116"/>
      <c r="L47" s="59"/>
    </row>
    <row r="48" spans="1:12" s="5" customFormat="1" ht="15">
      <c r="A48" s="210" t="str">
        <f>'T18'!A24</f>
        <v>001</v>
      </c>
      <c r="B48" s="234" t="str">
        <f>'T18'!B24</f>
        <v>URBANISTICA E PROGRAMMAZIONE DEL TERRITORIO</v>
      </c>
      <c r="C48" s="15">
        <v>1</v>
      </c>
      <c r="D48" s="16" t="s">
        <v>98</v>
      </c>
      <c r="E48" s="121">
        <f aca="true" t="shared" si="5" ref="E48:E60">ROUND(I48,0)</f>
        <v>0</v>
      </c>
      <c r="F48" s="66" t="str">
        <f>$A$47&amp;$A$48</f>
        <v>009001</v>
      </c>
      <c r="G48" s="116" t="s">
        <v>34</v>
      </c>
      <c r="H48" s="59"/>
      <c r="I48" s="121"/>
      <c r="J48" s="66" t="str">
        <f>$A$47&amp;$A$48</f>
        <v>009001</v>
      </c>
      <c r="K48" s="116" t="s">
        <v>34</v>
      </c>
      <c r="L48" s="59">
        <f>IF(AND(E48&lt;&gt;0,'T18'!$T$24=0,'T18'!$AR$72&lt;&gt;0),"ATTENZIONE! NON E' STATA DICHIARATA L'AREA DI INTERVENTO IN T18","")</f>
      </c>
    </row>
    <row r="49" spans="1:12" s="5" customFormat="1" ht="15">
      <c r="A49" s="215"/>
      <c r="B49" s="235"/>
      <c r="C49" s="15">
        <v>2</v>
      </c>
      <c r="D49" s="17" t="s">
        <v>100</v>
      </c>
      <c r="E49" s="121">
        <f t="shared" si="5"/>
        <v>1</v>
      </c>
      <c r="F49" s="66" t="str">
        <f>$A$47&amp;$A$48</f>
        <v>009001</v>
      </c>
      <c r="G49" s="116" t="s">
        <v>35</v>
      </c>
      <c r="H49" s="59"/>
      <c r="I49" s="121">
        <v>1</v>
      </c>
      <c r="J49" s="66" t="str">
        <f>$A$47&amp;$A$48</f>
        <v>009001</v>
      </c>
      <c r="K49" s="116" t="s">
        <v>35</v>
      </c>
      <c r="L49" s="59">
        <f>IF(AND(E49&lt;&gt;0,'T18'!$T$24=0,'T18'!$AR$72&lt;&gt;0),"ATTENZIONE! NON E' STATA DICHIARATA L'AREA DI INTERVENTO IN T18","")</f>
      </c>
    </row>
    <row r="50" spans="1:12" s="5" customFormat="1" ht="15">
      <c r="A50" s="215"/>
      <c r="B50" s="235"/>
      <c r="C50" s="15">
        <v>3</v>
      </c>
      <c r="D50" s="17" t="s">
        <v>99</v>
      </c>
      <c r="E50" s="121">
        <f t="shared" si="5"/>
        <v>0</v>
      </c>
      <c r="F50" s="66" t="str">
        <f>$A$47&amp;$A$48</f>
        <v>009001</v>
      </c>
      <c r="G50" s="116" t="s">
        <v>36</v>
      </c>
      <c r="H50" s="59"/>
      <c r="I50" s="121"/>
      <c r="J50" s="66" t="str">
        <f>$A$47&amp;$A$48</f>
        <v>009001</v>
      </c>
      <c r="K50" s="116" t="s">
        <v>36</v>
      </c>
      <c r="L50" s="59">
        <f>IF(AND(E50&lt;&gt;0,'T18'!$T$24=0,'T18'!$AR$72&lt;&gt;0),"ATTENZIONE! NON E' STATA DICHIARATA L'AREA DI INTERVENTO IN T18","")</f>
      </c>
    </row>
    <row r="51" spans="1:12" s="5" customFormat="1" ht="15">
      <c r="A51" s="211"/>
      <c r="B51" s="237"/>
      <c r="C51" s="15">
        <v>4</v>
      </c>
      <c r="D51" s="16" t="s">
        <v>106</v>
      </c>
      <c r="E51" s="121">
        <f t="shared" si="5"/>
        <v>0</v>
      </c>
      <c r="F51" s="66" t="str">
        <f>$A$47&amp;$A$48</f>
        <v>009001</v>
      </c>
      <c r="G51" s="116" t="s">
        <v>37</v>
      </c>
      <c r="H51" s="59"/>
      <c r="I51" s="121"/>
      <c r="J51" s="66" t="str">
        <f>$A$47&amp;$A$48</f>
        <v>009001</v>
      </c>
      <c r="K51" s="116" t="s">
        <v>37</v>
      </c>
      <c r="L51" s="59">
        <f>IF(AND(E51&lt;&gt;0,'T18'!$T$24=0,'T18'!$AR$72&lt;&gt;0),"ATTENZIONE! NON E' STATA DICHIARATA L'AREA DI INTERVENTO IN T18","")</f>
      </c>
    </row>
    <row r="52" spans="1:12" s="6" customFormat="1" ht="15" customHeight="1">
      <c r="A52" s="210" t="str">
        <f>'T18'!A25</f>
        <v>004</v>
      </c>
      <c r="B52" s="212" t="str">
        <f>'T18'!B25</f>
        <v>UFFICIO TECNICO-SUE-SUAP</v>
      </c>
      <c r="C52" s="15">
        <v>1</v>
      </c>
      <c r="D52" s="17" t="s">
        <v>209</v>
      </c>
      <c r="E52" s="121">
        <f t="shared" si="5"/>
        <v>0</v>
      </c>
      <c r="F52" s="66" t="str">
        <f>$A$47&amp;$A$52</f>
        <v>009004</v>
      </c>
      <c r="G52" s="116" t="s">
        <v>34</v>
      </c>
      <c r="H52" s="59"/>
      <c r="I52" s="121"/>
      <c r="J52" s="66" t="str">
        <f>$A$47&amp;$A$52</f>
        <v>009004</v>
      </c>
      <c r="K52" s="116" t="s">
        <v>34</v>
      </c>
      <c r="L52" s="59">
        <f>IF(AND(E52&lt;&gt;0,'T18'!$T$25=0,'T18'!$AR$72&lt;&gt;0),"ATTENZIONE! NON E' STATA DICHIARATA L'AREA DI INTERVENTO IN T18","")</f>
      </c>
    </row>
    <row r="53" spans="1:12" s="6" customFormat="1" ht="15.75">
      <c r="A53" s="215"/>
      <c r="B53" s="214"/>
      <c r="C53" s="15">
        <v>2</v>
      </c>
      <c r="D53" s="17" t="s">
        <v>236</v>
      </c>
      <c r="E53" s="121">
        <f t="shared" si="5"/>
        <v>10</v>
      </c>
      <c r="F53" s="66" t="str">
        <f>$A$47&amp;$A$52</f>
        <v>009004</v>
      </c>
      <c r="G53" s="116" t="s">
        <v>35</v>
      </c>
      <c r="H53" s="59"/>
      <c r="I53" s="121">
        <v>10</v>
      </c>
      <c r="J53" s="66" t="str">
        <f>$A$47&amp;$A$52</f>
        <v>009004</v>
      </c>
      <c r="K53" s="116" t="s">
        <v>35</v>
      </c>
      <c r="L53" s="59">
        <f>IF(AND(E53&lt;&gt;0,'T18'!$T$25=0,'T18'!$AR$72&lt;&gt;0),"ATTENZIONE! NON E' STATA DICHIARATA L'AREA DI INTERVENTO IN T18","")</f>
      </c>
    </row>
    <row r="54" spans="1:12" s="6" customFormat="1" ht="15.75">
      <c r="A54" s="215"/>
      <c r="B54" s="214"/>
      <c r="C54" s="15">
        <v>3</v>
      </c>
      <c r="D54" s="17" t="s">
        <v>254</v>
      </c>
      <c r="E54" s="121">
        <f t="shared" si="5"/>
        <v>0</v>
      </c>
      <c r="F54" s="66" t="str">
        <f>$A$47&amp;$A$52</f>
        <v>009004</v>
      </c>
      <c r="G54" s="116" t="s">
        <v>36</v>
      </c>
      <c r="H54" s="59"/>
      <c r="I54" s="121"/>
      <c r="J54" s="66" t="str">
        <f>$A$47&amp;$A$52</f>
        <v>009004</v>
      </c>
      <c r="K54" s="116" t="s">
        <v>36</v>
      </c>
      <c r="L54" s="59">
        <f>IF(AND(E54&lt;&gt;0,'T18'!$T$25=0,'T18'!$AR$72&lt;&gt;0),"ATTENZIONE! NON E' STATA DICHIARATA L'AREA DI INTERVENTO IN T18","")</f>
      </c>
    </row>
    <row r="55" spans="1:12" s="6" customFormat="1" ht="22.5">
      <c r="A55" s="211"/>
      <c r="B55" s="213"/>
      <c r="C55" s="15">
        <v>4</v>
      </c>
      <c r="D55" s="17" t="s">
        <v>255</v>
      </c>
      <c r="E55" s="121">
        <f t="shared" si="5"/>
        <v>3</v>
      </c>
      <c r="F55" s="66" t="str">
        <f>$A$47&amp;$A$52</f>
        <v>009004</v>
      </c>
      <c r="G55" s="116" t="s">
        <v>37</v>
      </c>
      <c r="H55" s="59"/>
      <c r="I55" s="121">
        <v>3</v>
      </c>
      <c r="J55" s="66" t="str">
        <f>$A$47&amp;$A$52</f>
        <v>009004</v>
      </c>
      <c r="K55" s="116" t="s">
        <v>37</v>
      </c>
      <c r="L55" s="59">
        <f>IF(AND(E55&lt;&gt;0,'T18'!$T$25=0,'T18'!$AR$72&lt;&gt;0),"ATTENZIONE! NON E' STATA DICHIARATA L'AREA DI INTERVENTO IN T18","")</f>
      </c>
    </row>
    <row r="56" spans="1:12" s="5" customFormat="1" ht="15">
      <c r="A56" s="210" t="str">
        <f>'T18'!A26</f>
        <v>002</v>
      </c>
      <c r="B56" s="234" t="str">
        <f>'T18'!B26</f>
        <v>EDILIZIA RESIDENZIALE PUBBLICA E LOCALE;PIANO DI EDILIZIA ECONOMICO-POPOLARE</v>
      </c>
      <c r="C56" s="15">
        <v>1</v>
      </c>
      <c r="D56" s="16" t="s">
        <v>114</v>
      </c>
      <c r="E56" s="121">
        <f t="shared" si="5"/>
        <v>0</v>
      </c>
      <c r="F56" s="66" t="str">
        <f>$A$47&amp;$A$56</f>
        <v>009002</v>
      </c>
      <c r="G56" s="116" t="s">
        <v>34</v>
      </c>
      <c r="H56" s="59"/>
      <c r="I56" s="121"/>
      <c r="J56" s="66" t="str">
        <f>$A$47&amp;$A$56</f>
        <v>009002</v>
      </c>
      <c r="K56" s="116" t="s">
        <v>34</v>
      </c>
      <c r="L56" s="59">
        <f>IF(AND(E56&lt;&gt;0,'T18'!$T$26=0,'T18'!$AR$72&lt;&gt;0),"ATTENZIONE! NON E' STATA DICHIARATA L'AREA DI INTERVENTO IN T18","")</f>
      </c>
    </row>
    <row r="57" spans="1:12" s="5" customFormat="1" ht="22.5">
      <c r="A57" s="211"/>
      <c r="B57" s="237"/>
      <c r="C57" s="15">
        <v>2</v>
      </c>
      <c r="D57" s="16" t="s">
        <v>215</v>
      </c>
      <c r="E57" s="121">
        <f t="shared" si="5"/>
        <v>0</v>
      </c>
      <c r="F57" s="66" t="str">
        <f>$A$47&amp;$A$56</f>
        <v>009002</v>
      </c>
      <c r="G57" s="116" t="s">
        <v>35</v>
      </c>
      <c r="H57" s="59"/>
      <c r="I57" s="121"/>
      <c r="J57" s="66" t="str">
        <f>$A$47&amp;$A$56</f>
        <v>009002</v>
      </c>
      <c r="K57" s="116" t="s">
        <v>35</v>
      </c>
      <c r="L57" s="59">
        <f>IF(AND(E57&lt;&gt;0,'T18'!$T$26=0,'T18'!$AR$72&lt;&gt;0),"ATTENZIONE! NON E' STATA DICHIARATA L'AREA DI INTERVENTO IN T18","")</f>
      </c>
    </row>
    <row r="58" spans="1:12" s="5" customFormat="1" ht="15">
      <c r="A58" s="210" t="str">
        <f>'T18'!A27</f>
        <v>003</v>
      </c>
      <c r="B58" s="234" t="str">
        <f>'T18'!B27</f>
        <v>VIABILITA', CIRCOLAZIONE STRADALE E ILLUMINAZIONE PUBBLICA</v>
      </c>
      <c r="C58" s="87">
        <v>1</v>
      </c>
      <c r="D58" s="17" t="s">
        <v>216</v>
      </c>
      <c r="E58" s="123">
        <f t="shared" si="5"/>
        <v>6</v>
      </c>
      <c r="F58" s="66" t="str">
        <f>$A$47&amp;$A$58</f>
        <v>009003</v>
      </c>
      <c r="G58" s="116" t="s">
        <v>34</v>
      </c>
      <c r="H58" s="59"/>
      <c r="I58" s="123">
        <v>6</v>
      </c>
      <c r="J58" s="66" t="str">
        <f>$A$47&amp;$A$58</f>
        <v>009003</v>
      </c>
      <c r="K58" s="116" t="s">
        <v>34</v>
      </c>
      <c r="L58" s="59">
        <f>IF(AND(E58&lt;&gt;0,'T18'!$T$27=0,'T18'!$AR$72&lt;&gt;0),"ATTENZIONE! NON E' STATA DICHIARATA L'AREA DI INTERVENTO IN T18","")</f>
      </c>
    </row>
    <row r="59" spans="1:12" s="5" customFormat="1" ht="15">
      <c r="A59" s="215"/>
      <c r="B59" s="235"/>
      <c r="C59" s="87">
        <v>2</v>
      </c>
      <c r="D59" s="16" t="s">
        <v>217</v>
      </c>
      <c r="E59" s="123">
        <f t="shared" si="5"/>
        <v>0</v>
      </c>
      <c r="F59" s="66" t="str">
        <f>$A$47&amp;$A$58</f>
        <v>009003</v>
      </c>
      <c r="G59" s="116" t="s">
        <v>35</v>
      </c>
      <c r="H59" s="59"/>
      <c r="I59" s="123"/>
      <c r="J59" s="66" t="str">
        <f>$A$47&amp;$A$58</f>
        <v>009003</v>
      </c>
      <c r="K59" s="116" t="s">
        <v>35</v>
      </c>
      <c r="L59" s="59">
        <f>IF(AND(E59&lt;&gt;0,'T18'!$T$27=0,'T18'!$AR$72&lt;&gt;0),"ATTENZIONE! NON E' STATA DICHIARATA L'AREA DI INTERVENTO IN T18","")</f>
      </c>
    </row>
    <row r="60" spans="1:12" s="5" customFormat="1" ht="15">
      <c r="A60" s="215"/>
      <c r="B60" s="235"/>
      <c r="C60" s="15">
        <v>3</v>
      </c>
      <c r="D60" s="16" t="s">
        <v>256</v>
      </c>
      <c r="E60" s="121">
        <f t="shared" si="5"/>
        <v>2</v>
      </c>
      <c r="F60" s="66" t="str">
        <f>$A$47&amp;$A$58</f>
        <v>009003</v>
      </c>
      <c r="G60" s="116" t="s">
        <v>36</v>
      </c>
      <c r="H60" s="59"/>
      <c r="I60" s="121">
        <v>2</v>
      </c>
      <c r="J60" s="66" t="str">
        <f>$A$47&amp;$A$58</f>
        <v>009003</v>
      </c>
      <c r="K60" s="116" t="s">
        <v>36</v>
      </c>
      <c r="L60" s="59">
        <f>IF(AND(E60&lt;&gt;0,'T18'!$T$27=0,'T18'!$AR$72&lt;&gt;0),"ATTENZIONE! NON E' STATA DICHIARATA L'AREA DI INTERVENTO IN T18","")</f>
      </c>
    </row>
    <row r="61" spans="1:12" s="6" customFormat="1" ht="15.75">
      <c r="A61" s="9" t="str">
        <f>'T18'!B28</f>
        <v>010</v>
      </c>
      <c r="B61" s="222" t="str">
        <f>'T18'!C28</f>
        <v>ATTIVITÀ, IN AMBITO COMUNALE, DI PIANIFICAZIONE DI PROTEZIONE CIVILE E DI COORDINAMENTO DEI PRIMI SOCCORSI </v>
      </c>
      <c r="C61" s="222"/>
      <c r="D61" s="222"/>
      <c r="E61" s="223"/>
      <c r="F61" s="66"/>
      <c r="G61" s="116"/>
      <c r="H61" s="59"/>
      <c r="I61" s="172"/>
      <c r="J61" s="66"/>
      <c r="K61" s="116"/>
      <c r="L61" s="59"/>
    </row>
    <row r="62" spans="1:12" s="6" customFormat="1" ht="15.75">
      <c r="A62" s="224" t="str">
        <f>'T18'!A29</f>
        <v>001</v>
      </c>
      <c r="B62" s="225" t="str">
        <f>'T18'!B29</f>
        <v>SERVIZI DI PROTEZIONE CIVILE</v>
      </c>
      <c r="C62" s="15">
        <v>1</v>
      </c>
      <c r="D62" s="16" t="s">
        <v>218</v>
      </c>
      <c r="E62" s="121">
        <f>ROUND(I62,0)</f>
        <v>3</v>
      </c>
      <c r="F62" s="66" t="str">
        <f>$A$61&amp;$A$62</f>
        <v>010001</v>
      </c>
      <c r="G62" s="116" t="s">
        <v>34</v>
      </c>
      <c r="H62" s="59"/>
      <c r="I62" s="121">
        <v>3</v>
      </c>
      <c r="J62" s="66" t="str">
        <f>$A$61&amp;$A$62</f>
        <v>010001</v>
      </c>
      <c r="K62" s="116" t="s">
        <v>34</v>
      </c>
      <c r="L62" s="59">
        <f>IF(AND(E62&lt;&gt;0,'T18'!$T$29=0,'T18'!$AR$72&lt;&gt;0),"ATTENZIONE! NON E' STATA DICHIARATA L'AREA DI INTERVENTO IN T18","")</f>
      </c>
    </row>
    <row r="63" spans="1:12" s="5" customFormat="1" ht="15">
      <c r="A63" s="224"/>
      <c r="B63" s="225"/>
      <c r="C63" s="15">
        <v>2</v>
      </c>
      <c r="D63" s="16" t="s">
        <v>219</v>
      </c>
      <c r="E63" s="121">
        <f>ROUND(I63,0)</f>
        <v>317</v>
      </c>
      <c r="F63" s="66" t="str">
        <f>$A$61&amp;$A$62</f>
        <v>010001</v>
      </c>
      <c r="G63" s="116" t="s">
        <v>35</v>
      </c>
      <c r="H63" s="59"/>
      <c r="I63" s="121">
        <v>317</v>
      </c>
      <c r="J63" s="66" t="str">
        <f>$A$61&amp;$A$62</f>
        <v>010001</v>
      </c>
      <c r="K63" s="116" t="s">
        <v>35</v>
      </c>
      <c r="L63" s="59">
        <f>IF(AND(E63&lt;&gt;0,'T18'!$T$29=0,'T18'!$AR$72&lt;&gt;0),"ATTENZIONE! NON E' STATA DICHIARATA L'AREA DI INTERVENTO IN T18","")</f>
      </c>
    </row>
    <row r="64" spans="1:12" s="6" customFormat="1" ht="15.75">
      <c r="A64" s="224" t="str">
        <f>'T18'!A30</f>
        <v>002</v>
      </c>
      <c r="B64" s="225" t="str">
        <f>'T18'!B30</f>
        <v>INTERVENTI A SEGUITO DI CALAMITA' NATURALI</v>
      </c>
      <c r="C64" s="15">
        <v>1</v>
      </c>
      <c r="D64" s="16" t="s">
        <v>220</v>
      </c>
      <c r="E64" s="121">
        <f>ROUND(I64,0)</f>
        <v>0</v>
      </c>
      <c r="F64" s="66" t="str">
        <f>$A$61&amp;$A$64</f>
        <v>010002</v>
      </c>
      <c r="G64" s="116" t="s">
        <v>34</v>
      </c>
      <c r="H64" s="59"/>
      <c r="I64" s="121"/>
      <c r="J64" s="66" t="str">
        <f>$A$61&amp;$A$64</f>
        <v>010002</v>
      </c>
      <c r="K64" s="116" t="s">
        <v>34</v>
      </c>
      <c r="L64" s="59">
        <f>IF(AND(E64&lt;&gt;0,'T18'!$T$30=0,'T18'!$AR$72&lt;&gt;0),"ATTENZIONE! NON E' STATA DICHIARATA L'AREA DI INTERVENTO IN T18","")</f>
      </c>
    </row>
    <row r="65" spans="1:12" s="5" customFormat="1" ht="15">
      <c r="A65" s="224"/>
      <c r="B65" s="225"/>
      <c r="C65" s="15">
        <v>2</v>
      </c>
      <c r="D65" s="16" t="s">
        <v>221</v>
      </c>
      <c r="E65" s="121">
        <f>ROUND(I65,0)</f>
        <v>0</v>
      </c>
      <c r="F65" s="66" t="str">
        <f>$A$61&amp;$A$64</f>
        <v>010002</v>
      </c>
      <c r="G65" s="116" t="s">
        <v>35</v>
      </c>
      <c r="H65" s="59"/>
      <c r="I65" s="121"/>
      <c r="J65" s="66" t="str">
        <f>$A$61&amp;$A$64</f>
        <v>010002</v>
      </c>
      <c r="K65" s="116" t="s">
        <v>35</v>
      </c>
      <c r="L65" s="59">
        <f>IF(AND(E65&lt;&gt;0,'T18'!$T$30=0,'T18'!$AR$72&lt;&gt;0),"ATTENZIONE! NON E' STATA DICHIARATA L'AREA DI INTERVENTO IN T18","")</f>
      </c>
    </row>
    <row r="66" spans="1:12" s="6" customFormat="1" ht="35.25" customHeight="1">
      <c r="A66" s="141" t="str">
        <f>'T18'!B31</f>
        <v>011</v>
      </c>
      <c r="B66" s="222" t="str">
        <f>'T18'!C31</f>
        <v>ORGANIZZAZIONE E GESTIONE DEI SERVIZI DI RACCOLTA, AVVIO A SMALTIMENTO E RECUPERO DEI RIFIUTI URBANI E  RISCOSSIONE DEI RELATIVI TRIBUTI; PROMOZIONE E GESTIONE DELLA TUTELA AMBIENTALE </v>
      </c>
      <c r="C66" s="222"/>
      <c r="D66" s="222"/>
      <c r="E66" s="223"/>
      <c r="F66" s="66"/>
      <c r="G66" s="116"/>
      <c r="H66" s="59"/>
      <c r="I66" s="172"/>
      <c r="J66" s="66"/>
      <c r="K66" s="116"/>
      <c r="L66" s="59"/>
    </row>
    <row r="67" spans="1:12" s="6" customFormat="1" ht="15.75">
      <c r="A67" s="224" t="str">
        <f>'T18'!A32</f>
        <v>001</v>
      </c>
      <c r="B67" s="225" t="str">
        <f>'T18'!B32</f>
        <v>PROTEZIONE DELLE BIODIVERSITA' E DEI BENI PAESAGGISTICI</v>
      </c>
      <c r="C67" s="15">
        <v>1</v>
      </c>
      <c r="D67" s="17" t="s">
        <v>222</v>
      </c>
      <c r="E67" s="121">
        <f aca="true" t="shared" si="6" ref="E67:E75">ROUND(I67,0)</f>
        <v>2</v>
      </c>
      <c r="F67" s="66" t="str">
        <f>$A$66&amp;$A$67</f>
        <v>011001</v>
      </c>
      <c r="G67" s="116" t="s">
        <v>34</v>
      </c>
      <c r="H67" s="59"/>
      <c r="I67" s="121">
        <v>2</v>
      </c>
      <c r="J67" s="66" t="str">
        <f>$A$66&amp;$A$67</f>
        <v>011001</v>
      </c>
      <c r="K67" s="116" t="s">
        <v>34</v>
      </c>
      <c r="L67" s="59">
        <f>IF(AND(E67&lt;&gt;0,'T18'!$T$32=0,'T18'!$AR$72&lt;&gt;0),"ATTENZIONE! NON E' STATA DICHIARATA L'AREA DI INTERVENTO IN T18","")</f>
      </c>
    </row>
    <row r="68" spans="1:12" s="6" customFormat="1" ht="15.75">
      <c r="A68" s="224"/>
      <c r="B68" s="225"/>
      <c r="C68" s="15">
        <v>2</v>
      </c>
      <c r="D68" s="17" t="s">
        <v>223</v>
      </c>
      <c r="E68" s="121">
        <f t="shared" si="6"/>
        <v>100</v>
      </c>
      <c r="F68" s="66" t="str">
        <f>$A$66&amp;$A$67</f>
        <v>011001</v>
      </c>
      <c r="G68" s="116" t="s">
        <v>35</v>
      </c>
      <c r="H68" s="59"/>
      <c r="I68" s="121">
        <v>100</v>
      </c>
      <c r="J68" s="66" t="str">
        <f>$A$66&amp;$A$67</f>
        <v>011001</v>
      </c>
      <c r="K68" s="116" t="s">
        <v>35</v>
      </c>
      <c r="L68" s="59">
        <f>IF(AND(E68&lt;&gt;0,'T18'!$T$32=0,'T18'!$AR$72&lt;&gt;0),"ATTENZIONE! NON E' STATA DICHIARATA L'AREA DI INTERVENTO IN T18","")</f>
      </c>
    </row>
    <row r="69" spans="1:12" s="6" customFormat="1" ht="15.75">
      <c r="A69" s="224" t="str">
        <f>'T18'!A33</f>
        <v>002</v>
      </c>
      <c r="B69" s="225" t="str">
        <f>'T18'!B33</f>
        <v>TRATTAMENTO DEI  RIFIUTI</v>
      </c>
      <c r="C69" s="15">
        <v>1</v>
      </c>
      <c r="D69" s="17" t="s">
        <v>107</v>
      </c>
      <c r="E69" s="121">
        <f t="shared" si="6"/>
        <v>222</v>
      </c>
      <c r="F69" s="66" t="str">
        <f>$A$66&amp;$A$69</f>
        <v>011002</v>
      </c>
      <c r="G69" s="116" t="s">
        <v>34</v>
      </c>
      <c r="H69" s="59"/>
      <c r="I69" s="121">
        <v>222</v>
      </c>
      <c r="J69" s="66" t="str">
        <f>$A$66&amp;$A$69</f>
        <v>011002</v>
      </c>
      <c r="K69" s="116" t="s">
        <v>34</v>
      </c>
      <c r="L69" s="59">
        <f>IF(AND(E69&lt;&gt;0,'T18'!$T$33=0,'T18'!$AR$72&lt;&gt;0),"ATTENZIONE! NON E' STATA DICHIARATA L'AREA DI INTERVENTO IN T18","")</f>
      </c>
    </row>
    <row r="70" spans="1:12" s="6" customFormat="1" ht="15.75">
      <c r="A70" s="224"/>
      <c r="B70" s="225"/>
      <c r="C70" s="15">
        <v>2</v>
      </c>
      <c r="D70" s="17" t="s">
        <v>108</v>
      </c>
      <c r="E70" s="121">
        <f t="shared" si="6"/>
        <v>61</v>
      </c>
      <c r="F70" s="66" t="str">
        <f>$A$66&amp;$A$69</f>
        <v>011002</v>
      </c>
      <c r="G70" s="116" t="s">
        <v>35</v>
      </c>
      <c r="H70" s="59"/>
      <c r="I70" s="121">
        <v>61</v>
      </c>
      <c r="J70" s="66" t="str">
        <f>$A$66&amp;$A$69</f>
        <v>011002</v>
      </c>
      <c r="K70" s="116" t="s">
        <v>35</v>
      </c>
      <c r="L70" s="59">
        <f>IF(AND(E70&lt;&gt;0,'T18'!$T$33=0,'T18'!$AR$72&lt;&gt;0),"ATTENZIONE! NON E' STATA DICHIARATA L'AREA DI INTERVENTO IN T18","")</f>
      </c>
    </row>
    <row r="71" spans="1:12" s="6" customFormat="1" ht="15.75">
      <c r="A71" s="224"/>
      <c r="B71" s="225"/>
      <c r="C71" s="15">
        <v>3</v>
      </c>
      <c r="D71" s="17" t="s">
        <v>224</v>
      </c>
      <c r="E71" s="121">
        <f t="shared" si="6"/>
        <v>59850</v>
      </c>
      <c r="F71" s="66" t="str">
        <f>$A$66&amp;$A$69</f>
        <v>011002</v>
      </c>
      <c r="G71" s="116" t="s">
        <v>36</v>
      </c>
      <c r="H71" s="59"/>
      <c r="I71" s="121">
        <v>59850</v>
      </c>
      <c r="J71" s="66" t="str">
        <f>$A$66&amp;$A$69</f>
        <v>011002</v>
      </c>
      <c r="K71" s="116" t="s">
        <v>36</v>
      </c>
      <c r="L71" s="59">
        <f>IF(AND(E71&lt;&gt;0,'T18'!$T$33=0,'T18'!$AR$72&lt;&gt;0),"ATTENZIONE! NON E' STATA DICHIARATA L'AREA DI INTERVENTO IN T18","")</f>
      </c>
    </row>
    <row r="72" spans="1:12" s="6" customFormat="1" ht="15" customHeight="1">
      <c r="A72" s="224" t="str">
        <f>'T18'!A34</f>
        <v>003</v>
      </c>
      <c r="B72" s="225" t="str">
        <f>'T18'!B34</f>
        <v>SERVIZIO IDIRICO INTEGRATO</v>
      </c>
      <c r="C72" s="15">
        <v>1</v>
      </c>
      <c r="D72" s="17" t="s">
        <v>225</v>
      </c>
      <c r="E72" s="121">
        <f t="shared" si="6"/>
        <v>0</v>
      </c>
      <c r="F72" s="66" t="str">
        <f>$A$66&amp;$A$72</f>
        <v>011003</v>
      </c>
      <c r="G72" s="116" t="s">
        <v>34</v>
      </c>
      <c r="H72" s="59"/>
      <c r="I72" s="121"/>
      <c r="J72" s="66" t="str">
        <f>$A$66&amp;$A$72</f>
        <v>011003</v>
      </c>
      <c r="K72" s="116" t="s">
        <v>34</v>
      </c>
      <c r="L72" s="59">
        <f>IF(AND(E72&lt;&gt;0,'T18'!$T$34=0,'T18'!$AR$72&lt;&gt;0),"ATTENZIONE! NON E' STATA DICHIARATA L'AREA DI INTERVENTO IN T18","")</f>
      </c>
    </row>
    <row r="73" spans="1:12" s="6" customFormat="1" ht="15.75">
      <c r="A73" s="224"/>
      <c r="B73" s="225"/>
      <c r="C73" s="15">
        <v>2</v>
      </c>
      <c r="D73" s="17" t="s">
        <v>226</v>
      </c>
      <c r="E73" s="121">
        <f t="shared" si="6"/>
        <v>1</v>
      </c>
      <c r="F73" s="66" t="str">
        <f>$A$66&amp;$A$72</f>
        <v>011003</v>
      </c>
      <c r="G73" s="116" t="s">
        <v>35</v>
      </c>
      <c r="H73" s="59"/>
      <c r="I73" s="121">
        <v>1</v>
      </c>
      <c r="J73" s="66" t="str">
        <f>$A$66&amp;$A$72</f>
        <v>011003</v>
      </c>
      <c r="K73" s="116" t="s">
        <v>35</v>
      </c>
      <c r="L73" s="59">
        <f>IF(AND(E73&lt;&gt;0,'T18'!$T$34=0,'T18'!$AR$72&lt;&gt;0),"ATTENZIONE! NON E' STATA DICHIARATA L'AREA DI INTERVENTO IN T18","")</f>
      </c>
    </row>
    <row r="74" spans="1:12" s="6" customFormat="1" ht="15.75">
      <c r="A74" s="224"/>
      <c r="B74" s="225"/>
      <c r="C74" s="15">
        <v>3</v>
      </c>
      <c r="D74" s="17" t="s">
        <v>227</v>
      </c>
      <c r="E74" s="121">
        <f t="shared" si="6"/>
        <v>24</v>
      </c>
      <c r="F74" s="66" t="str">
        <f>$A$66&amp;$A$72</f>
        <v>011003</v>
      </c>
      <c r="G74" s="116" t="s">
        <v>36</v>
      </c>
      <c r="H74" s="59"/>
      <c r="I74" s="121">
        <v>24</v>
      </c>
      <c r="J74" s="66" t="str">
        <f>$A$66&amp;$A$72</f>
        <v>011003</v>
      </c>
      <c r="K74" s="116" t="s">
        <v>36</v>
      </c>
      <c r="L74" s="59">
        <f>IF(AND(E74&lt;&gt;0,'T18'!$T$34=0,'T18'!$AR$72&lt;&gt;0),"ATTENZIONE! NON E' STATA DICHIARATA L'AREA DI INTERVENTO IN T18","")</f>
      </c>
    </row>
    <row r="75" spans="1:12" s="6" customFormat="1" ht="22.5">
      <c r="A75" s="23" t="str">
        <f>'T18'!A35</f>
        <v>004</v>
      </c>
      <c r="B75" s="154" t="str">
        <f>'T18'!B35</f>
        <v>QUALITA' DELL'ARIA E RIDUZIONE DELL'INQUINAMENTO</v>
      </c>
      <c r="C75" s="15">
        <v>1</v>
      </c>
      <c r="D75" s="17" t="s">
        <v>228</v>
      </c>
      <c r="E75" s="121">
        <f t="shared" si="6"/>
        <v>0</v>
      </c>
      <c r="F75" s="66" t="str">
        <f>$A$66&amp;$A$75</f>
        <v>011004</v>
      </c>
      <c r="G75" s="116" t="s">
        <v>34</v>
      </c>
      <c r="H75" s="59"/>
      <c r="I75" s="121"/>
      <c r="J75" s="66" t="str">
        <f>$A$66&amp;$A$75</f>
        <v>011004</v>
      </c>
      <c r="K75" s="116" t="s">
        <v>34</v>
      </c>
      <c r="L75" s="59">
        <f>IF(AND(E75&lt;&gt;0,'T18'!$T$35=0,'T18'!$AR$72&lt;&gt;0),"ATTENZIONE! NON E' STATA DICHIARATA L'AREA DI INTERVENTO IN T18","")</f>
      </c>
    </row>
    <row r="76" spans="1:12" s="6" customFormat="1" ht="35.25" customHeight="1">
      <c r="A76" s="141" t="str">
        <f>'T18'!B36</f>
        <v>012</v>
      </c>
      <c r="B76" s="222" t="str">
        <f>'T18'!C36</f>
        <v>PROGETTAZIONE E GESTIONE DEL SISTEMA LOCALE DEI SERVIZI SOCIALI ED EROGAZIONE DELLE RELATIVE PRESTAZIONI AI CITTADINI</v>
      </c>
      <c r="C76" s="222"/>
      <c r="D76" s="222"/>
      <c r="E76" s="223"/>
      <c r="F76" s="66"/>
      <c r="G76" s="116"/>
      <c r="H76" s="59"/>
      <c r="I76" s="172"/>
      <c r="J76" s="66"/>
      <c r="K76" s="116"/>
      <c r="L76" s="59"/>
    </row>
    <row r="77" spans="1:12" s="6" customFormat="1" ht="20.25" customHeight="1">
      <c r="A77" s="228" t="str">
        <f>'T18'!A37</f>
        <v>001</v>
      </c>
      <c r="B77" s="226" t="str">
        <f>'T18'!B37</f>
        <v>INTERVENTI PER L'INFANZIA, I MINORI E GLI ASILI NIDO</v>
      </c>
      <c r="C77" s="15">
        <v>1</v>
      </c>
      <c r="D77" s="17" t="s">
        <v>111</v>
      </c>
      <c r="E77" s="121">
        <f aca="true" t="shared" si="7" ref="E77:E83">ROUND(I77,0)</f>
        <v>2</v>
      </c>
      <c r="F77" s="66" t="str">
        <f>$A$76&amp;$A$77</f>
        <v>012001</v>
      </c>
      <c r="G77" s="116" t="s">
        <v>34</v>
      </c>
      <c r="H77" s="59"/>
      <c r="I77" s="121">
        <v>2</v>
      </c>
      <c r="J77" s="66" t="str">
        <f>$A$76&amp;$A$77</f>
        <v>012001</v>
      </c>
      <c r="K77" s="116" t="s">
        <v>34</v>
      </c>
      <c r="L77" s="59">
        <f>IF(AND(E77&lt;&gt;0,'T18'!$T$37=0,'T18'!$AR$72&lt;&gt;0),"ATTENZIONE! NON E' STATA DICHIARATA L'AREA DI INTERVENTO IN T18","")</f>
      </c>
    </row>
    <row r="78" spans="1:12" s="6" customFormat="1" ht="15.75">
      <c r="A78" s="242"/>
      <c r="B78" s="241"/>
      <c r="C78" s="15">
        <v>2</v>
      </c>
      <c r="D78" s="17" t="s">
        <v>257</v>
      </c>
      <c r="E78" s="121">
        <f t="shared" si="7"/>
        <v>0</v>
      </c>
      <c r="F78" s="66" t="str">
        <f>$A$76&amp;$A$77</f>
        <v>012001</v>
      </c>
      <c r="G78" s="116" t="s">
        <v>35</v>
      </c>
      <c r="H78" s="59"/>
      <c r="I78" s="121"/>
      <c r="J78" s="66" t="str">
        <f>$A$76&amp;$A$77</f>
        <v>012001</v>
      </c>
      <c r="K78" s="116" t="s">
        <v>35</v>
      </c>
      <c r="L78" s="59">
        <f>IF(AND(E78&lt;&gt;0,'T18'!$T$37=0,'T18'!$AR$72&lt;&gt;0),"ATTENZIONE! NON E' STATA DICHIARATA L'AREA DI INTERVENTO IN T18","")</f>
      </c>
    </row>
    <row r="79" spans="1:12" s="6" customFormat="1" ht="22.5">
      <c r="A79" s="142" t="str">
        <f>'T18'!A38</f>
        <v>002</v>
      </c>
      <c r="B79" s="146" t="str">
        <f>'T18'!B38</f>
        <v>INTERVENTI PER I SOGGETTI A RISCHIO DI ESCLUSIONE SOCIALE</v>
      </c>
      <c r="C79" s="15">
        <v>1</v>
      </c>
      <c r="D79" s="17" t="s">
        <v>112</v>
      </c>
      <c r="E79" s="121">
        <f t="shared" si="7"/>
        <v>3</v>
      </c>
      <c r="F79" s="66" t="str">
        <f>$A$76&amp;$A$79</f>
        <v>012002</v>
      </c>
      <c r="G79" s="116" t="s">
        <v>34</v>
      </c>
      <c r="H79" s="59"/>
      <c r="I79" s="121">
        <v>3</v>
      </c>
      <c r="J79" s="66" t="str">
        <f>$A$76&amp;$A$79</f>
        <v>012002</v>
      </c>
      <c r="K79" s="116" t="s">
        <v>34</v>
      </c>
      <c r="L79" s="59">
        <f>IF(AND(E79&lt;&gt;0,'T18'!$T$38=0,'T18'!$AR$72&lt;&gt;0),"ATTENZIONE! NON E' STATA DICHIARATA L'AREA DI INTERVENTO IN T18","")</f>
      </c>
    </row>
    <row r="80" spans="1:12" s="6" customFormat="1" ht="15.75">
      <c r="A80" s="142" t="str">
        <f>'T18'!A39</f>
        <v>003</v>
      </c>
      <c r="B80" s="146" t="str">
        <f>'T18'!B39</f>
        <v>INTERVENTI PER GLI ANZIANI</v>
      </c>
      <c r="C80" s="15">
        <v>1</v>
      </c>
      <c r="D80" s="17" t="s">
        <v>109</v>
      </c>
      <c r="E80" s="121">
        <f t="shared" si="7"/>
        <v>2</v>
      </c>
      <c r="F80" s="66" t="str">
        <f>$A$76&amp;$A$80</f>
        <v>012003</v>
      </c>
      <c r="G80" s="116" t="s">
        <v>34</v>
      </c>
      <c r="H80" s="59"/>
      <c r="I80" s="121">
        <v>2</v>
      </c>
      <c r="J80" s="66" t="str">
        <f>$A$76&amp;$A$80</f>
        <v>012003</v>
      </c>
      <c r="K80" s="116" t="s">
        <v>34</v>
      </c>
      <c r="L80" s="59">
        <f>IF(AND(E80&lt;&gt;0,'T18'!$T$39=0,'T18'!$AR$72&lt;&gt;0),"ATTENZIONE! NON E' STATA DICHIARATA L'AREA DI INTERVENTO IN T18","")</f>
      </c>
    </row>
    <row r="81" spans="1:12" s="6" customFormat="1" ht="15.75">
      <c r="A81" s="142" t="str">
        <f>'T18'!A40</f>
        <v>004</v>
      </c>
      <c r="B81" s="146" t="str">
        <f>'T18'!B40</f>
        <v>INTERVENTI PER LA DISABILITA'</v>
      </c>
      <c r="C81" s="15">
        <v>1</v>
      </c>
      <c r="D81" s="17" t="s">
        <v>110</v>
      </c>
      <c r="E81" s="121">
        <f t="shared" si="7"/>
        <v>1</v>
      </c>
      <c r="F81" s="66" t="str">
        <f>$A$76&amp;$A$81</f>
        <v>012004</v>
      </c>
      <c r="G81" s="116" t="s">
        <v>34</v>
      </c>
      <c r="H81" s="59"/>
      <c r="I81" s="121">
        <v>1</v>
      </c>
      <c r="J81" s="66" t="str">
        <f>$A$76&amp;$A$81</f>
        <v>012004</v>
      </c>
      <c r="K81" s="116" t="s">
        <v>34</v>
      </c>
      <c r="L81" s="59">
        <f>IF(AND(E81&lt;&gt;0,'T18'!$T$40=0,'T18'!$AR$72&lt;&gt;0),"ATTENZIONE! NON E' STATA DICHIARATA L'AREA DI INTERVENTO IN T18","")</f>
      </c>
    </row>
    <row r="82" spans="1:12" s="6" customFormat="1" ht="22.5">
      <c r="A82" s="142" t="str">
        <f>'T18'!A41</f>
        <v>005</v>
      </c>
      <c r="B82" s="146" t="str">
        <f>'T18'!B41</f>
        <v>INTERVENTI PER LE FAMIGLIE</v>
      </c>
      <c r="C82" s="15">
        <v>1</v>
      </c>
      <c r="D82" s="17" t="s">
        <v>113</v>
      </c>
      <c r="E82" s="121">
        <f t="shared" si="7"/>
        <v>0</v>
      </c>
      <c r="F82" s="66" t="str">
        <f>$A$76&amp;$A$82</f>
        <v>012005</v>
      </c>
      <c r="G82" s="116" t="s">
        <v>34</v>
      </c>
      <c r="H82" s="59"/>
      <c r="I82" s="121"/>
      <c r="J82" s="66" t="str">
        <f>$A$76&amp;$A$82</f>
        <v>012005</v>
      </c>
      <c r="K82" s="116" t="s">
        <v>34</v>
      </c>
      <c r="L82" s="59">
        <f>IF(AND(E82&lt;&gt;0,'T18'!$T$41=0,'T18'!$AR$72&lt;&gt;0),"ATTENZIONE! NON E' STATA DICHIARATA L'AREA DI INTERVENTO IN T18","")</f>
      </c>
    </row>
    <row r="83" spans="1:12" s="6" customFormat="1" ht="15.75">
      <c r="A83" s="142" t="str">
        <f>'T18'!A42</f>
        <v>006</v>
      </c>
      <c r="B83" s="146" t="str">
        <f>'T18'!B42</f>
        <v>SERVIZIO NECROSCOPICO E CIMITERIALE</v>
      </c>
      <c r="C83" s="15">
        <v>1</v>
      </c>
      <c r="D83" s="17" t="s">
        <v>258</v>
      </c>
      <c r="E83" s="121">
        <f t="shared" si="7"/>
        <v>1</v>
      </c>
      <c r="F83" s="66" t="str">
        <f>$A$76&amp;$A$83</f>
        <v>012006</v>
      </c>
      <c r="G83" s="116" t="s">
        <v>34</v>
      </c>
      <c r="H83" s="59"/>
      <c r="I83" s="121">
        <v>1</v>
      </c>
      <c r="J83" s="66" t="str">
        <f>$A$76&amp;$A$83</f>
        <v>012006</v>
      </c>
      <c r="K83" s="116" t="s">
        <v>34</v>
      </c>
      <c r="L83" s="59">
        <f>IF(AND(E83&lt;&gt;0,'T18'!$T$42=0,'T18'!$AR$72&lt;&gt;0),"ATTENZIONE! NON E' STATA DICHIARATA L'AREA DI INTERVENTO IN T18","")</f>
      </c>
    </row>
    <row r="84" spans="1:12" s="6" customFormat="1" ht="35.25" customHeight="1">
      <c r="A84" s="141" t="str">
        <f>'T18'!B43</f>
        <v>013</v>
      </c>
      <c r="B84" s="222" t="str">
        <f>'T18'!C43</f>
        <v>EDILIZIA SCOLASTICA PER LA PARTE NON ATTRIBUITA ALLA COMPETENZA DELLE PROVINCE, ORGANIZZAZIONE E GESTIONE DEI SERVIZI SCOLASTICI</v>
      </c>
      <c r="C84" s="222"/>
      <c r="D84" s="222"/>
      <c r="E84" s="223"/>
      <c r="F84" s="59"/>
      <c r="H84" s="59"/>
      <c r="I84" s="172"/>
      <c r="J84" s="59"/>
      <c r="L84" s="59"/>
    </row>
    <row r="85" spans="1:12" s="6" customFormat="1" ht="15.75">
      <c r="A85" s="142" t="str">
        <f>'T18'!A44</f>
        <v>001</v>
      </c>
      <c r="B85" s="164" t="str">
        <f>'T18'!B44</f>
        <v>SCUOLA DELL'INFANZIA</v>
      </c>
      <c r="C85" s="15">
        <v>1</v>
      </c>
      <c r="D85" s="17" t="s">
        <v>259</v>
      </c>
      <c r="E85" s="121">
        <f aca="true" t="shared" si="8" ref="E85:E93">ROUND(I85,0)</f>
        <v>3</v>
      </c>
      <c r="F85" s="66" t="str">
        <f>$A$84&amp;$A$85</f>
        <v>013001</v>
      </c>
      <c r="G85" s="116" t="s">
        <v>34</v>
      </c>
      <c r="H85" s="59"/>
      <c r="I85" s="121">
        <v>3</v>
      </c>
      <c r="J85" s="66" t="str">
        <f>$A$84&amp;$A$85</f>
        <v>013001</v>
      </c>
      <c r="K85" s="116" t="s">
        <v>34</v>
      </c>
      <c r="L85" s="59">
        <f>IF(AND(E85&lt;&gt;0,'T18'!$T$44=0,'T18'!$AR$72&lt;&gt;0),"ATTENZIONE! NON E' STATA DICHIARATA L'AREA DI INTERVENTO IN T18","")</f>
      </c>
    </row>
    <row r="86" spans="1:12" s="6" customFormat="1" ht="15.75" hidden="1">
      <c r="A86" s="142" t="str">
        <f>'T18'!A45</f>
        <v>002</v>
      </c>
      <c r="B86" s="164" t="str">
        <f>'T18'!B45</f>
        <v>ISTRUZIONE PRIMARIA</v>
      </c>
      <c r="C86" s="15"/>
      <c r="D86" s="17"/>
      <c r="E86" s="121">
        <f t="shared" si="8"/>
        <v>0</v>
      </c>
      <c r="F86" s="66" t="str">
        <f>$A$84&amp;$A$86</f>
        <v>013002</v>
      </c>
      <c r="G86" s="116" t="s">
        <v>34</v>
      </c>
      <c r="H86" s="59"/>
      <c r="I86" s="121"/>
      <c r="J86" s="66" t="str">
        <f>$A$84&amp;$A$86</f>
        <v>013002</v>
      </c>
      <c r="K86" s="116" t="s">
        <v>34</v>
      </c>
      <c r="L86" s="59">
        <f>IF(AND(E86&lt;&gt;0,'T18'!$T$42=0,'T18'!$AR$72&lt;&gt;0),"ATTENZIONE! NON E' STATA DICHIARATA L'AREA DI INTERVENTO IN T18","")</f>
      </c>
    </row>
    <row r="87" spans="1:12" s="6" customFormat="1" ht="15.75" hidden="1">
      <c r="A87" s="142" t="str">
        <f>'T18'!A46</f>
        <v>003</v>
      </c>
      <c r="B87" s="164" t="str">
        <f>'T18'!B46</f>
        <v>ISTRUZIONE SECONDARIA INFERIORE</v>
      </c>
      <c r="C87" s="15"/>
      <c r="D87" s="17"/>
      <c r="E87" s="121">
        <f t="shared" si="8"/>
        <v>0</v>
      </c>
      <c r="F87" s="66" t="str">
        <f>$A$84&amp;$A$87</f>
        <v>013003</v>
      </c>
      <c r="G87" s="116" t="s">
        <v>34</v>
      </c>
      <c r="H87" s="59"/>
      <c r="I87" s="121"/>
      <c r="J87" s="66" t="str">
        <f>$A$84&amp;$A$87</f>
        <v>013003</v>
      </c>
      <c r="K87" s="116" t="s">
        <v>34</v>
      </c>
      <c r="L87" s="59">
        <f>IF(AND(E87&lt;&gt;0,'T18'!$T$42=0,'T18'!$AR$72&lt;&gt;0),"ATTENZIONE! NON E' STATA DICHIARATA L'AREA DI INTERVENTO IN T18","")</f>
      </c>
    </row>
    <row r="88" spans="1:12" s="6" customFormat="1" ht="22.5">
      <c r="A88" s="142" t="str">
        <f>'T18'!A47</f>
        <v>006</v>
      </c>
      <c r="B88" s="164" t="str">
        <f>'T18'!B47</f>
        <v>ISTRUZIONE SECONDARIA SUPERIORE</v>
      </c>
      <c r="C88" s="15">
        <v>1</v>
      </c>
      <c r="D88" s="17" t="s">
        <v>260</v>
      </c>
      <c r="E88" s="121">
        <f t="shared" si="8"/>
        <v>0</v>
      </c>
      <c r="F88" s="66" t="str">
        <f>$A$84&amp;$A$88</f>
        <v>013006</v>
      </c>
      <c r="G88" s="116" t="s">
        <v>34</v>
      </c>
      <c r="H88" s="59"/>
      <c r="I88" s="121"/>
      <c r="J88" s="66" t="str">
        <f>$A$84&amp;$A$88</f>
        <v>013006</v>
      </c>
      <c r="K88" s="116" t="s">
        <v>34</v>
      </c>
      <c r="L88" s="59">
        <f>IF(AND(E88&lt;&gt;0,'T18'!$T$47=0,'T18'!$AR$72&lt;&gt;0),"ATTENZIONE! NON E' STATA DICHIARATA L'AREA DI INTERVENTO IN T18","")</f>
      </c>
    </row>
    <row r="89" spans="1:12" s="6" customFormat="1" ht="15.75">
      <c r="A89" s="240" t="str">
        <f>'T18'!A48</f>
        <v>004</v>
      </c>
      <c r="B89" s="239" t="str">
        <f>'T18'!B48</f>
        <v>SERVIZI AUSILIARI ALL'ISTRUZIONE</v>
      </c>
      <c r="C89" s="15">
        <v>1</v>
      </c>
      <c r="D89" s="17" t="s">
        <v>116</v>
      </c>
      <c r="E89" s="121">
        <f t="shared" si="8"/>
        <v>14</v>
      </c>
      <c r="F89" s="66" t="str">
        <f>$A$84&amp;$A$89</f>
        <v>013004</v>
      </c>
      <c r="G89" s="116" t="s">
        <v>34</v>
      </c>
      <c r="H89" s="59"/>
      <c r="I89" s="121">
        <v>14</v>
      </c>
      <c r="J89" s="66" t="str">
        <f>$A$84&amp;$A$89</f>
        <v>013004</v>
      </c>
      <c r="K89" s="116" t="s">
        <v>34</v>
      </c>
      <c r="L89" s="59">
        <f>IF(AND(E89&lt;&gt;0,'T18'!$T$48=0,'T18'!$AR$72&lt;&gt;0),"ATTENZIONE! NON E' STATA DICHIARATA L'AREA DI INTERVENTO IN T18","")</f>
      </c>
    </row>
    <row r="90" spans="1:12" s="6" customFormat="1" ht="15.75">
      <c r="A90" s="240"/>
      <c r="B90" s="239"/>
      <c r="C90" s="15">
        <v>2</v>
      </c>
      <c r="D90" s="17" t="s">
        <v>115</v>
      </c>
      <c r="E90" s="121">
        <f t="shared" si="8"/>
        <v>0</v>
      </c>
      <c r="F90" s="66" t="str">
        <f>$A$84&amp;$A$89</f>
        <v>013004</v>
      </c>
      <c r="G90" s="116" t="s">
        <v>35</v>
      </c>
      <c r="H90" s="59"/>
      <c r="I90" s="121"/>
      <c r="J90" s="66" t="str">
        <f>$A$84&amp;$A$89</f>
        <v>013004</v>
      </c>
      <c r="K90" s="116" t="s">
        <v>35</v>
      </c>
      <c r="L90" s="59">
        <f>IF(AND(E90&lt;&gt;0,'T18'!$T$48=0,'T18'!$AR$72&lt;&gt;0),"ATTENZIONE! NON E' STATA DICHIARATA L'AREA DI INTERVENTO IN T18","")</f>
      </c>
    </row>
    <row r="91" spans="1:12" s="6" customFormat="1" ht="15.75">
      <c r="A91" s="240"/>
      <c r="B91" s="239"/>
      <c r="C91" s="15">
        <v>3</v>
      </c>
      <c r="D91" s="17" t="s">
        <v>229</v>
      </c>
      <c r="E91" s="121">
        <f t="shared" si="8"/>
        <v>726</v>
      </c>
      <c r="F91" s="66" t="str">
        <f>$A$84&amp;$A$89</f>
        <v>013004</v>
      </c>
      <c r="G91" s="116" t="s">
        <v>36</v>
      </c>
      <c r="H91" s="59"/>
      <c r="I91" s="121">
        <v>726</v>
      </c>
      <c r="J91" s="66" t="str">
        <f>$A$84&amp;$A$89</f>
        <v>013004</v>
      </c>
      <c r="K91" s="116" t="s">
        <v>36</v>
      </c>
      <c r="L91" s="59">
        <f>IF(AND(E91&lt;&gt;0,'T18'!$T$48=0,'T18'!$AR$72&lt;&gt;0),"ATTENZIONE! NON E' STATA DICHIARATA L'AREA DI INTERVENTO IN T18","")</f>
      </c>
    </row>
    <row r="92" spans="1:12" s="6" customFormat="1" ht="15.75">
      <c r="A92" s="240"/>
      <c r="B92" s="239"/>
      <c r="C92" s="15">
        <v>4</v>
      </c>
      <c r="D92" s="17" t="s">
        <v>230</v>
      </c>
      <c r="E92" s="121">
        <f t="shared" si="8"/>
        <v>3400</v>
      </c>
      <c r="F92" s="66" t="str">
        <f>$A$84&amp;$A$89</f>
        <v>013004</v>
      </c>
      <c r="G92" s="116" t="s">
        <v>37</v>
      </c>
      <c r="H92" s="59"/>
      <c r="I92" s="121">
        <v>3400</v>
      </c>
      <c r="J92" s="66" t="str">
        <f>$A$84&amp;$A$89</f>
        <v>013004</v>
      </c>
      <c r="K92" s="116" t="s">
        <v>37</v>
      </c>
      <c r="L92" s="59">
        <f>IF(AND(E92&lt;&gt;0,'T18'!$T$48=0,'T18'!$AR$72&lt;&gt;0),"ATTENZIONE! NON E' STATA DICHIARATA L'AREA DI INTERVENTO IN T18","")</f>
      </c>
    </row>
    <row r="93" spans="1:12" s="6" customFormat="1" ht="15.75">
      <c r="A93" s="142" t="str">
        <f>'T18'!A49</f>
        <v>005</v>
      </c>
      <c r="B93" s="146" t="str">
        <f>'T18'!B49</f>
        <v>DIRITTO ALLO STUDIO</v>
      </c>
      <c r="C93" s="15">
        <v>1</v>
      </c>
      <c r="D93" s="17" t="s">
        <v>134</v>
      </c>
      <c r="E93" s="121">
        <f t="shared" si="8"/>
        <v>114</v>
      </c>
      <c r="F93" s="66" t="str">
        <f>$A$84&amp;$A$93</f>
        <v>013005</v>
      </c>
      <c r="G93" s="116" t="s">
        <v>34</v>
      </c>
      <c r="H93" s="59"/>
      <c r="I93" s="121">
        <v>114</v>
      </c>
      <c r="J93" s="66" t="str">
        <f>$A$84&amp;$A$93</f>
        <v>013005</v>
      </c>
      <c r="K93" s="116" t="s">
        <v>34</v>
      </c>
      <c r="L93" s="59">
        <f>IF(AND(E93&lt;&gt;0,'T18'!$T$49=0,'T18'!$AR$72&lt;&gt;0),"ATTENZIONE! NON E' STATA DICHIARATA L'AREA DI INTERVENTO IN T18","")</f>
      </c>
    </row>
    <row r="94" spans="1:12" s="6" customFormat="1" ht="35.25" customHeight="1">
      <c r="A94" s="141" t="str">
        <f>'T18'!B50</f>
        <v>014</v>
      </c>
      <c r="B94" s="222" t="str">
        <f>'T18'!C50</f>
        <v>POLIZIA MUNICIPALE E POLIZIA AMMINISTRATIVA LOCALE</v>
      </c>
      <c r="C94" s="222"/>
      <c r="D94" s="222"/>
      <c r="E94" s="223"/>
      <c r="F94" s="59"/>
      <c r="H94" s="59"/>
      <c r="I94" s="172"/>
      <c r="J94" s="59"/>
      <c r="L94" s="59"/>
    </row>
    <row r="95" spans="1:12" s="6" customFormat="1" ht="15.75">
      <c r="A95" s="228" t="str">
        <f>'T18'!A51</f>
        <v>001</v>
      </c>
      <c r="B95" s="226" t="str">
        <f>'T18'!B51</f>
        <v>POLIZIA LOCALE</v>
      </c>
      <c r="C95" s="15">
        <v>1</v>
      </c>
      <c r="D95" s="17" t="s">
        <v>101</v>
      </c>
      <c r="E95" s="121">
        <f>ROUND(I95,0)</f>
        <v>17</v>
      </c>
      <c r="F95" s="66" t="str">
        <f>$A$94&amp;$A$95</f>
        <v>014001</v>
      </c>
      <c r="G95" s="116" t="s">
        <v>34</v>
      </c>
      <c r="H95" s="59"/>
      <c r="I95" s="121">
        <v>17</v>
      </c>
      <c r="J95" s="66" t="str">
        <f>$A$94&amp;$A$95</f>
        <v>014001</v>
      </c>
      <c r="K95" s="116" t="s">
        <v>34</v>
      </c>
      <c r="L95" s="59">
        <f>IF(AND(E95&lt;&gt;0,'T18'!$T$51=0,'T18'!$AR$72&lt;&gt;0),"ATTENZIONE! NON E' STATA DICHIARATA L'AREA DI INTERVENTO IN T18","")</f>
      </c>
    </row>
    <row r="96" spans="1:12" s="6" customFormat="1" ht="15.75">
      <c r="A96" s="229"/>
      <c r="B96" s="227"/>
      <c r="C96" s="15">
        <v>2</v>
      </c>
      <c r="D96" s="17" t="s">
        <v>102</v>
      </c>
      <c r="E96" s="121">
        <f>ROUND(I96,0)</f>
        <v>0</v>
      </c>
      <c r="F96" s="66" t="str">
        <f>$A$94&amp;$A$95</f>
        <v>014001</v>
      </c>
      <c r="G96" s="116" t="s">
        <v>35</v>
      </c>
      <c r="H96" s="59"/>
      <c r="I96" s="121"/>
      <c r="J96" s="66" t="str">
        <f>$A$94&amp;$A$95</f>
        <v>014001</v>
      </c>
      <c r="K96" s="116" t="s">
        <v>35</v>
      </c>
      <c r="L96" s="59">
        <f>IF(AND(E96&lt;&gt;0,'T18'!$T$51=0,'T18'!$AR$72&lt;&gt;0),"ATTENZIONE! NON E' STATA DICHIARATA L'AREA DI INTERVENTO IN T18","")</f>
      </c>
    </row>
    <row r="97" spans="1:12" s="6" customFormat="1" ht="15.75">
      <c r="A97" s="229"/>
      <c r="B97" s="227"/>
      <c r="C97" s="15">
        <v>3</v>
      </c>
      <c r="D97" s="17" t="s">
        <v>104</v>
      </c>
      <c r="E97" s="121">
        <f>ROUND(I97,0)</f>
        <v>10</v>
      </c>
      <c r="F97" s="66" t="str">
        <f>$A$94&amp;$A$95</f>
        <v>014001</v>
      </c>
      <c r="G97" s="116" t="s">
        <v>36</v>
      </c>
      <c r="H97" s="59"/>
      <c r="I97" s="121">
        <v>10</v>
      </c>
      <c r="J97" s="66" t="str">
        <f>$A$94&amp;$A$95</f>
        <v>014001</v>
      </c>
      <c r="K97" s="116" t="s">
        <v>36</v>
      </c>
      <c r="L97" s="59">
        <f>IF(AND(E97&lt;&gt;0,'T18'!$T$51=0,'T18'!$AR$72&lt;&gt;0),"ATTENZIONE! NON E' STATA DICHIARATA L'AREA DI INTERVENTO IN T18","")</f>
      </c>
    </row>
    <row r="98" spans="1:12" s="6" customFormat="1" ht="15.75">
      <c r="A98" s="242"/>
      <c r="B98" s="241"/>
      <c r="C98" s="15">
        <v>4</v>
      </c>
      <c r="D98" s="17" t="s">
        <v>103</v>
      </c>
      <c r="E98" s="121">
        <f>ROUND(I98,0)</f>
        <v>5</v>
      </c>
      <c r="F98" s="66" t="str">
        <f>$A$94&amp;$A$95</f>
        <v>014001</v>
      </c>
      <c r="G98" s="116" t="s">
        <v>37</v>
      </c>
      <c r="H98" s="59"/>
      <c r="I98" s="121">
        <v>5</v>
      </c>
      <c r="J98" s="66" t="str">
        <f>$A$94&amp;$A$95</f>
        <v>014001</v>
      </c>
      <c r="K98" s="116" t="s">
        <v>37</v>
      </c>
      <c r="L98" s="59">
        <f>IF(AND(E98&lt;&gt;0,'T18'!$T$51=0,'T18'!$AR$72&lt;&gt;0),"ATTENZIONE! NON E' STATA DICHIARATA L'AREA DI INTERVENTO IN T18","")</f>
      </c>
    </row>
    <row r="99" spans="1:12" s="6" customFormat="1" ht="15.75" hidden="1">
      <c r="A99" s="157" t="e">
        <f>'T18'!#REF!</f>
        <v>#REF!</v>
      </c>
      <c r="B99" s="146" t="e">
        <f>'T18'!#REF!</f>
        <v>#REF!</v>
      </c>
      <c r="C99" s="15"/>
      <c r="D99" s="17"/>
      <c r="E99" s="121"/>
      <c r="F99" s="66"/>
      <c r="G99" s="116"/>
      <c r="H99" s="59"/>
      <c r="I99" s="121"/>
      <c r="J99" s="66"/>
      <c r="K99" s="116"/>
      <c r="L99" s="59">
        <f>IF(AND(E99&lt;&gt;0,'T18'!$T$51=0,'T18'!$AR$72&lt;&gt;0),"ATTENZIONE! NON E' STATA DICHIARATA L'AREA DI INTERVENTO IN T18","")</f>
      </c>
    </row>
    <row r="100" spans="1:12" s="6" customFormat="1" ht="15.75" hidden="1">
      <c r="A100" s="157" t="e">
        <f>'T18'!#REF!</f>
        <v>#REF!</v>
      </c>
      <c r="B100" s="146" t="e">
        <f>'T18'!#REF!</f>
        <v>#REF!</v>
      </c>
      <c r="C100" s="15"/>
      <c r="D100" s="17"/>
      <c r="E100" s="121"/>
      <c r="F100" s="66"/>
      <c r="G100" s="116"/>
      <c r="H100" s="59"/>
      <c r="I100" s="121"/>
      <c r="J100" s="66"/>
      <c r="K100" s="116"/>
      <c r="L100" s="59">
        <f>IF(AND(E100&lt;&gt;0,'T18'!$T$51=0,'T18'!$AR$72&lt;&gt;0),"ATTENZIONE! NON E' STATA DICHIARATA L'AREA DI INTERVENTO IN T18","")</f>
      </c>
    </row>
    <row r="101" spans="1:12" s="6" customFormat="1" ht="15.75" hidden="1">
      <c r="A101" s="157" t="e">
        <f>'T18'!#REF!</f>
        <v>#REF!</v>
      </c>
      <c r="B101" s="146" t="e">
        <f>'T18'!#REF!</f>
        <v>#REF!</v>
      </c>
      <c r="C101" s="15"/>
      <c r="D101" s="17"/>
      <c r="E101" s="121"/>
      <c r="F101" s="66"/>
      <c r="G101" s="116"/>
      <c r="H101" s="59"/>
      <c r="I101" s="121"/>
      <c r="J101" s="66"/>
      <c r="K101" s="116"/>
      <c r="L101" s="59">
        <f>IF(AND(E101&lt;&gt;0,'T18'!$T$51=0,'T18'!$AR$72&lt;&gt;0),"ATTENZIONE! NON E' STATA DICHIARATA L'AREA DI INTERVENTO IN T18","")</f>
      </c>
    </row>
    <row r="102" spans="1:12" s="6" customFormat="1" ht="30.75" customHeight="1">
      <c r="A102" s="141" t="str">
        <f>'T18'!B52</f>
        <v>015</v>
      </c>
      <c r="B102" s="222" t="str">
        <f>'T18'!C52</f>
        <v>TENUTA DEI REGISTRI DI STATO CIVILE E DI POPOLAZIONE, COMPITI IN MATERIA DI SERVIZI ANAGRAFICI NONCHÉ IN MATERIA DI SERVIZI ELETTORALI E STATISTICI, NELL'ESERCIZIO DELLE FUNZIONI DI COMPETENZA STATALE</v>
      </c>
      <c r="C102" s="222"/>
      <c r="D102" s="222"/>
      <c r="E102" s="223"/>
      <c r="F102" s="59"/>
      <c r="H102" s="59"/>
      <c r="I102" s="172"/>
      <c r="J102" s="59"/>
      <c r="L102" s="59"/>
    </row>
    <row r="103" spans="1:12" s="6" customFormat="1" ht="15.75">
      <c r="A103" s="228" t="str">
        <f>'T18'!A53</f>
        <v>001</v>
      </c>
      <c r="B103" s="226" t="str">
        <f>'T18'!B53</f>
        <v>ANAGRAFE, STATO CIVILE, ELETTORALE, LEVA E SERVIZIO STATISTICO</v>
      </c>
      <c r="C103" s="15">
        <v>1</v>
      </c>
      <c r="D103" s="17" t="s">
        <v>94</v>
      </c>
      <c r="E103" s="121">
        <f>ROUND(I103,0)</f>
        <v>30</v>
      </c>
      <c r="F103" s="66" t="str">
        <f>$A$102&amp;$A$103</f>
        <v>015001</v>
      </c>
      <c r="G103" s="116" t="s">
        <v>34</v>
      </c>
      <c r="H103" s="59"/>
      <c r="I103" s="121">
        <v>30</v>
      </c>
      <c r="J103" s="66" t="str">
        <f>$A$102&amp;$A$103</f>
        <v>015001</v>
      </c>
      <c r="K103" s="116" t="s">
        <v>34</v>
      </c>
      <c r="L103" s="59">
        <f>IF(AND(E103&lt;&gt;0,'T18'!$T$53=0,'T18'!$AR$72&lt;&gt;0),"ATTENZIONE! NON E' STATA DICHIARATA L'AREA DI INTERVENTO IN T18","")</f>
      </c>
    </row>
    <row r="104" spans="1:12" s="6" customFormat="1" ht="15.75">
      <c r="A104" s="229"/>
      <c r="B104" s="227"/>
      <c r="C104" s="15">
        <v>2</v>
      </c>
      <c r="D104" s="17" t="s">
        <v>95</v>
      </c>
      <c r="E104" s="121">
        <f>ROUND(I104,0)</f>
        <v>10</v>
      </c>
      <c r="F104" s="66" t="str">
        <f>$A$102&amp;$A$103</f>
        <v>015001</v>
      </c>
      <c r="G104" s="116" t="s">
        <v>35</v>
      </c>
      <c r="H104" s="59"/>
      <c r="I104" s="121">
        <v>10</v>
      </c>
      <c r="J104" s="66" t="str">
        <f>$A$102&amp;$A$103</f>
        <v>015001</v>
      </c>
      <c r="K104" s="116" t="s">
        <v>35</v>
      </c>
      <c r="L104" s="59">
        <f>IF(AND(E104&lt;&gt;0,'T18'!$T$53=0,'T18'!$AR$72&lt;&gt;0),"ATTENZIONE! NON E' STATA DICHIARATA L'AREA DI INTERVENTO IN T18","")</f>
      </c>
    </row>
    <row r="105" spans="1:12" s="6" customFormat="1" ht="15.75">
      <c r="A105" s="242"/>
      <c r="B105" s="241"/>
      <c r="C105" s="15">
        <v>3</v>
      </c>
      <c r="D105" s="17" t="s">
        <v>96</v>
      </c>
      <c r="E105" s="121">
        <f>ROUND(I105,0)</f>
        <v>0</v>
      </c>
      <c r="F105" s="66" t="str">
        <f>$A$102&amp;$A$103</f>
        <v>015001</v>
      </c>
      <c r="G105" s="116" t="s">
        <v>36</v>
      </c>
      <c r="H105" s="59"/>
      <c r="I105" s="121"/>
      <c r="J105" s="66" t="str">
        <f>$A$102&amp;$A$103</f>
        <v>015001</v>
      </c>
      <c r="K105" s="116" t="s">
        <v>36</v>
      </c>
      <c r="L105" s="59">
        <f>IF(AND(E105&lt;&gt;0,'T18'!$T$53=0,'T18'!$AR$72&lt;&gt;0),"ATTENZIONE! NON E' STATA DICHIARATA L'AREA DI INTERVENTO IN T18","")</f>
      </c>
    </row>
    <row r="106" spans="1:12" s="6" customFormat="1" ht="15.75">
      <c r="A106" s="141" t="str">
        <f>'T18'!B54</f>
        <v>016</v>
      </c>
      <c r="B106" s="222" t="str">
        <f>'T18'!C54</f>
        <v>GIUSTIZIA</v>
      </c>
      <c r="C106" s="222"/>
      <c r="D106" s="222"/>
      <c r="E106" s="223"/>
      <c r="F106" s="59"/>
      <c r="H106" s="59"/>
      <c r="I106" s="172"/>
      <c r="J106" s="59"/>
      <c r="L106" s="59"/>
    </row>
    <row r="107" spans="1:12" s="6" customFormat="1" ht="22.5">
      <c r="A107" s="142" t="str">
        <f>'T18'!A55</f>
        <v>001</v>
      </c>
      <c r="B107" s="146" t="str">
        <f>'T18'!B55</f>
        <v>UFFICI GIUDIZIARI, CASE CIRCONDARIALI E ALTRI SERVIZI</v>
      </c>
      <c r="C107" s="15">
        <v>1</v>
      </c>
      <c r="D107" s="17" t="s">
        <v>231</v>
      </c>
      <c r="E107" s="121">
        <f>ROUND(I107,0)</f>
        <v>0</v>
      </c>
      <c r="F107" s="66" t="str">
        <f>A106&amp;A107</f>
        <v>016001</v>
      </c>
      <c r="G107" s="116" t="s">
        <v>34</v>
      </c>
      <c r="H107" s="59"/>
      <c r="I107" s="121"/>
      <c r="J107" s="66" t="str">
        <f>$A$106&amp;$A$103</f>
        <v>016001</v>
      </c>
      <c r="K107" s="116" t="s">
        <v>34</v>
      </c>
      <c r="L107" s="59">
        <f>IF(AND(E107&lt;&gt;0,'T18'!$T$55=0,'T18'!$AR$72&lt;&gt;0),"ATTENZIONE! NON E' STATA DICHIARATA L'AREA DI INTERVENTO IN T18","")</f>
      </c>
    </row>
    <row r="108" spans="1:12" s="6" customFormat="1" ht="15.75">
      <c r="A108" s="141" t="str">
        <f>'T18'!B56</f>
        <v>017</v>
      </c>
      <c r="B108" s="222" t="str">
        <f>'T18'!C56</f>
        <v>TUTELA E VALORIZZAZIONE DEI BENI E DELLE ATTIVITÀ CULTURALI</v>
      </c>
      <c r="C108" s="222"/>
      <c r="D108" s="222"/>
      <c r="E108" s="223"/>
      <c r="F108" s="59"/>
      <c r="H108" s="59"/>
      <c r="I108" s="172"/>
      <c r="J108" s="59"/>
      <c r="L108" s="59"/>
    </row>
    <row r="109" spans="1:12" s="6" customFormat="1" ht="15" customHeight="1">
      <c r="A109" s="228" t="str">
        <f>'T18'!A57</f>
        <v>001</v>
      </c>
      <c r="B109" s="226" t="str">
        <f>'T18'!B57</f>
        <v>VALORIZZAZIONE DEI BENI DI INTERESSE STORICO E ARTISTICO</v>
      </c>
      <c r="C109" s="15">
        <v>1</v>
      </c>
      <c r="D109" s="17" t="s">
        <v>117</v>
      </c>
      <c r="E109" s="121">
        <f>ROUND(I109,0)</f>
        <v>0</v>
      </c>
      <c r="F109" s="66" t="str">
        <f>$A$108&amp;$A$109</f>
        <v>017001</v>
      </c>
      <c r="G109" s="116" t="s">
        <v>34</v>
      </c>
      <c r="H109" s="59"/>
      <c r="I109" s="121"/>
      <c r="J109" s="66" t="str">
        <f>$A$108&amp;$A$109</f>
        <v>017001</v>
      </c>
      <c r="K109" s="116" t="s">
        <v>34</v>
      </c>
      <c r="L109" s="59">
        <f>IF(AND(E109&lt;&gt;0,'T18'!$T$57=0,'T18'!$AR$72&lt;&gt;0),"ATTENZIONE! NON E' STATA DICHIARATA L'AREA DI INTERVENTO IN T18","")</f>
      </c>
    </row>
    <row r="110" spans="1:12" s="6" customFormat="1" ht="15.75">
      <c r="A110" s="229"/>
      <c r="B110" s="227"/>
      <c r="C110" s="15">
        <v>2</v>
      </c>
      <c r="D110" s="17" t="s">
        <v>119</v>
      </c>
      <c r="E110" s="121">
        <f>ROUND(I110,0)</f>
        <v>1</v>
      </c>
      <c r="F110" s="66" t="str">
        <f>$A$108&amp;$A$109</f>
        <v>017001</v>
      </c>
      <c r="G110" s="116" t="s">
        <v>35</v>
      </c>
      <c r="H110" s="59"/>
      <c r="I110" s="121">
        <v>1</v>
      </c>
      <c r="J110" s="66" t="str">
        <f>$A$108&amp;$A$109</f>
        <v>017001</v>
      </c>
      <c r="K110" s="116" t="s">
        <v>35</v>
      </c>
      <c r="L110" s="59">
        <f>IF(AND(E110&lt;&gt;0,'T18'!$T$57=0,'T18'!$AR$72&lt;&gt;0),"ATTENZIONE! NON E' STATA DICHIARATA L'AREA DI INTERVENTO IN T18","")</f>
      </c>
    </row>
    <row r="111" spans="1:12" s="6" customFormat="1" ht="22.5">
      <c r="A111" s="142" t="str">
        <f>'T18'!A58</f>
        <v>002</v>
      </c>
      <c r="B111" s="143" t="str">
        <f>'T18'!B58</f>
        <v>ATTIVITA' CULTURALI E INTERVENTI DIVERSI NEL SETTORE CULTURALE</v>
      </c>
      <c r="C111" s="15">
        <v>1</v>
      </c>
      <c r="D111" s="17" t="s">
        <v>118</v>
      </c>
      <c r="E111" s="121">
        <f>ROUND(I111,0)</f>
        <v>2</v>
      </c>
      <c r="F111" s="66" t="str">
        <f>$A$108&amp;$A$111</f>
        <v>017002</v>
      </c>
      <c r="G111" s="116" t="s">
        <v>34</v>
      </c>
      <c r="H111" s="59"/>
      <c r="I111" s="121">
        <v>2</v>
      </c>
      <c r="J111" s="66" t="str">
        <f>$A$108&amp;$A$111</f>
        <v>017002</v>
      </c>
      <c r="K111" s="116" t="s">
        <v>34</v>
      </c>
      <c r="L111" s="59">
        <f>IF(AND(E111&lt;&gt;0,'T18'!$T$58=0,'T18'!$AR$72&lt;&gt;0),"ATTENZIONE! NON E' STATA DICHIARATA L'AREA DI INTERVENTO IN T18","")</f>
      </c>
    </row>
    <row r="112" spans="1:12" s="6" customFormat="1" ht="15.75">
      <c r="A112" s="141" t="str">
        <f>'T18'!B59</f>
        <v>018</v>
      </c>
      <c r="B112" s="222" t="str">
        <f>'T18'!C59</f>
        <v>POLITICHE GIOVANILI, SPORT E TEMPO LIBERO</v>
      </c>
      <c r="C112" s="222"/>
      <c r="D112" s="222"/>
      <c r="E112" s="223"/>
      <c r="F112" s="59"/>
      <c r="H112" s="59"/>
      <c r="I112" s="172"/>
      <c r="J112" s="59"/>
      <c r="L112" s="59">
        <f>IF(AND(E112&lt;&gt;0,'T18'!$T$58=0,'T18'!$AR$72&lt;&gt;0),"ATTENZIONE! NON E' STATA DICHIARATA L'AREA DI INTERVENTO IN T18","")</f>
      </c>
    </row>
    <row r="113" spans="1:12" s="6" customFormat="1" ht="22.5">
      <c r="A113" s="142" t="str">
        <f>'T18'!A60</f>
        <v>001</v>
      </c>
      <c r="B113" s="143" t="str">
        <f>'T18'!B60</f>
        <v>PISCINE COMUNALI, STADIO COMUNALE, PALAZZO DELLO SPORT ED ALTRI IMPIANTI</v>
      </c>
      <c r="C113" s="15">
        <v>1</v>
      </c>
      <c r="D113" s="17" t="s">
        <v>120</v>
      </c>
      <c r="E113" s="121">
        <f>ROUND(I113,0)</f>
        <v>2</v>
      </c>
      <c r="F113" s="66" t="str">
        <f>$A$112&amp;$A$113</f>
        <v>018001</v>
      </c>
      <c r="G113" s="116" t="s">
        <v>34</v>
      </c>
      <c r="H113" s="59"/>
      <c r="I113" s="121">
        <v>2</v>
      </c>
      <c r="J113" s="66" t="str">
        <f>$A$112&amp;$A$113</f>
        <v>018001</v>
      </c>
      <c r="K113" s="116" t="s">
        <v>34</v>
      </c>
      <c r="L113" s="59">
        <f>IF(AND(E113&lt;&gt;0,'T18'!$T$60=0,'T18'!$AR$72&lt;&gt;0),"ATTENZIONE! NON E' STATA DICHIARATA L'AREA DI INTERVENTO IN T18","")</f>
      </c>
    </row>
    <row r="114" spans="1:12" s="6" customFormat="1" ht="15.75">
      <c r="A114" s="142" t="str">
        <f>'T18'!A61</f>
        <v>002</v>
      </c>
      <c r="B114" s="143" t="str">
        <f>'T18'!B61</f>
        <v>SPORT E TEMPO LIBERO</v>
      </c>
      <c r="C114" s="15">
        <v>1</v>
      </c>
      <c r="D114" s="17" t="s">
        <v>121</v>
      </c>
      <c r="E114" s="121">
        <f>ROUND(I114,0)</f>
        <v>1</v>
      </c>
      <c r="F114" s="66" t="str">
        <f>$A$112&amp;$A$114</f>
        <v>018002</v>
      </c>
      <c r="G114" s="116" t="s">
        <v>34</v>
      </c>
      <c r="H114" s="59"/>
      <c r="I114" s="121">
        <v>1</v>
      </c>
      <c r="J114" s="66" t="str">
        <f>$A$112&amp;$A$114</f>
        <v>018002</v>
      </c>
      <c r="K114" s="116" t="s">
        <v>34</v>
      </c>
      <c r="L114" s="59">
        <f>IF(AND(E114&lt;&gt;0,'T18'!$T$61=0,'T18'!$AR$72&lt;&gt;0),"ATTENZIONE! NON E' STATA DICHIARATA L'AREA DI INTERVENTO IN T18","")</f>
      </c>
    </row>
    <row r="115" spans="1:12" s="6" customFormat="1" ht="15.75">
      <c r="A115" s="142" t="str">
        <f>'T18'!A62</f>
        <v>003</v>
      </c>
      <c r="B115" s="143" t="str">
        <f>'T18'!B62</f>
        <v>GIOVANI</v>
      </c>
      <c r="C115" s="15">
        <v>1</v>
      </c>
      <c r="D115" s="17" t="s">
        <v>196</v>
      </c>
      <c r="E115" s="121">
        <f>ROUND(I115,0)</f>
        <v>0</v>
      </c>
      <c r="F115" s="66" t="str">
        <f>$A$112&amp;$A$115</f>
        <v>018003</v>
      </c>
      <c r="G115" s="116" t="s">
        <v>34</v>
      </c>
      <c r="H115" s="59"/>
      <c r="I115" s="121"/>
      <c r="J115" s="66" t="str">
        <f>$A$112&amp;$A$115</f>
        <v>018003</v>
      </c>
      <c r="K115" s="116" t="s">
        <v>34</v>
      </c>
      <c r="L115" s="59">
        <f>IF(AND(E115&lt;&gt;0,'T18'!$T$62=0,'T18'!$AR$72&lt;&gt;0),"ATTENZIONE! NON E' STATA DICHIARATA L'AREA DI INTERVENTO IN T18","")</f>
      </c>
    </row>
    <row r="116" spans="1:12" s="6" customFormat="1" ht="15.75">
      <c r="A116" s="141" t="str">
        <f>'T18'!B63</f>
        <v>019</v>
      </c>
      <c r="B116" s="222" t="str">
        <f>'T18'!C63</f>
        <v>TURISMO</v>
      </c>
      <c r="C116" s="222"/>
      <c r="D116" s="222"/>
      <c r="E116" s="223"/>
      <c r="F116" s="59"/>
      <c r="H116" s="59"/>
      <c r="I116" s="172"/>
      <c r="J116" s="59"/>
      <c r="L116" s="59"/>
    </row>
    <row r="117" spans="1:12" s="6" customFormat="1" ht="22.5">
      <c r="A117" s="142" t="str">
        <f>'T18'!A64</f>
        <v>001</v>
      </c>
      <c r="B117" s="143" t="str">
        <f>'T18'!B64</f>
        <v>SERVIZI TURISTICI E MANIFESTAZIONI TURISTICHE</v>
      </c>
      <c r="C117" s="15">
        <v>1</v>
      </c>
      <c r="D117" s="17" t="s">
        <v>232</v>
      </c>
      <c r="E117" s="121">
        <f>ROUND(I117,0)</f>
        <v>1</v>
      </c>
      <c r="F117" s="66" t="str">
        <f>$A$116&amp;$A$117</f>
        <v>019001</v>
      </c>
      <c r="G117" s="116" t="s">
        <v>34</v>
      </c>
      <c r="H117" s="59"/>
      <c r="I117" s="121">
        <v>1</v>
      </c>
      <c r="J117" s="66" t="str">
        <f>$A$116&amp;$A$117</f>
        <v>019001</v>
      </c>
      <c r="K117" s="116" t="s">
        <v>34</v>
      </c>
      <c r="L117" s="59">
        <f>IF(AND(E117&lt;&gt;0,'T18'!$T$64=0,'T18'!$AR$72&lt;&gt;0),"ATTENZIONE! NON E' STATA DICHIARATA L'AREA DI INTERVENTO IN T18","")</f>
      </c>
    </row>
    <row r="118" spans="1:13" s="6" customFormat="1" ht="15.75">
      <c r="A118" s="141" t="str">
        <f>'T18'!B65</f>
        <v>020</v>
      </c>
      <c r="B118" s="222" t="str">
        <f>'T18'!C65</f>
        <v>SVILUPPO ECONOMICO E COMPETITIVITÀ</v>
      </c>
      <c r="C118" s="222"/>
      <c r="D118" s="222"/>
      <c r="E118" s="223"/>
      <c r="F118" s="59"/>
      <c r="H118" s="59"/>
      <c r="I118" s="172"/>
      <c r="J118" s="59"/>
      <c r="L118" s="59"/>
      <c r="M118" s="8"/>
    </row>
    <row r="119" spans="1:12" s="6" customFormat="1" ht="22.5">
      <c r="A119" s="142" t="str">
        <f>('T18'!A66)</f>
        <v>001</v>
      </c>
      <c r="B119" s="143" t="str">
        <f>('T18'!B66)</f>
        <v>AFFISSIONI E PUBBLICITA',FIERE, MERCATI, MATTATOIO E SERVIZI CONNESSI.</v>
      </c>
      <c r="C119" s="15">
        <v>1</v>
      </c>
      <c r="D119" s="17" t="s">
        <v>97</v>
      </c>
      <c r="E119" s="121">
        <f>ROUND(I119,0)</f>
        <v>0</v>
      </c>
      <c r="F119" s="66" t="str">
        <f>$A$118&amp;$A$119</f>
        <v>020001</v>
      </c>
      <c r="G119" s="116" t="s">
        <v>34</v>
      </c>
      <c r="H119" s="59"/>
      <c r="I119" s="121"/>
      <c r="J119" s="66" t="str">
        <f>$A$118&amp;$A$119</f>
        <v>020001</v>
      </c>
      <c r="K119" s="116" t="s">
        <v>34</v>
      </c>
      <c r="L119" s="59">
        <f>IF(AND(E119&lt;&gt;0,'T18'!$T$66=0,'T18'!$AR$72&lt;&gt;0),"ATTENZIONE! NON E' STATA DICHIARATA L'AREA DI INTERVENTO IN T18","")</f>
      </c>
    </row>
    <row r="120" spans="1:14" s="6" customFormat="1" ht="15.75">
      <c r="A120" s="142" t="str">
        <f>('T18'!A67)</f>
        <v>002</v>
      </c>
      <c r="B120" s="143" t="str">
        <f>('T18'!B67)</f>
        <v>FARMACIE COMUNALI</v>
      </c>
      <c r="C120" s="15">
        <v>1</v>
      </c>
      <c r="D120" s="17" t="s">
        <v>261</v>
      </c>
      <c r="E120" s="121">
        <f>ROUND(I120,0)</f>
        <v>0</v>
      </c>
      <c r="F120" s="66" t="str">
        <f>$A$118&amp;$A$120</f>
        <v>020002</v>
      </c>
      <c r="G120" s="116" t="s">
        <v>34</v>
      </c>
      <c r="H120" s="59"/>
      <c r="I120" s="121"/>
      <c r="J120" s="66" t="str">
        <f>$A$118&amp;$A$120</f>
        <v>020002</v>
      </c>
      <c r="K120" s="116" t="s">
        <v>34</v>
      </c>
      <c r="L120" s="59">
        <f>IF(AND(E120&lt;&gt;0,'T18'!$T$67=0,'T18'!$AR$72&lt;&gt;0),"ATTENZIONE! NON E' STATA DICHIARATA L'AREA DI INTERVENTO IN T18","")</f>
      </c>
      <c r="N120" s="8"/>
    </row>
    <row r="121" spans="1:12" s="6" customFormat="1" ht="15.75">
      <c r="A121" s="141" t="str">
        <f>'T18'!B68</f>
        <v>021</v>
      </c>
      <c r="B121" s="222" t="str">
        <f>'T18'!C68</f>
        <v>POLITICHE PER IL LAVORO E LA FORMAZIONE PROFESSIONALE</v>
      </c>
      <c r="C121" s="222"/>
      <c r="D121" s="222"/>
      <c r="E121" s="223"/>
      <c r="F121" s="59"/>
      <c r="H121" s="59"/>
      <c r="I121" s="172"/>
      <c r="J121" s="59"/>
      <c r="L121" s="59"/>
    </row>
    <row r="122" spans="1:12" s="6" customFormat="1" ht="22.5">
      <c r="A122" s="142" t="str">
        <f>'T18'!A69</f>
        <v>001</v>
      </c>
      <c r="B122" s="143" t="str">
        <f>'T18'!B69</f>
        <v>SERVIZI PER LO SVILUPPO DEL MERCATO DEL LAVORO</v>
      </c>
      <c r="C122" s="15">
        <v>1</v>
      </c>
      <c r="D122" s="17" t="s">
        <v>233</v>
      </c>
      <c r="E122" s="121">
        <f>ROUND(I122,0)</f>
        <v>0</v>
      </c>
      <c r="F122" s="66" t="str">
        <f>$A$121&amp;$A$122</f>
        <v>021001</v>
      </c>
      <c r="G122" s="116" t="s">
        <v>34</v>
      </c>
      <c r="H122" s="59"/>
      <c r="I122" s="121"/>
      <c r="J122" s="66" t="str">
        <f>$A$121&amp;$A$122</f>
        <v>021001</v>
      </c>
      <c r="K122" s="116" t="s">
        <v>34</v>
      </c>
      <c r="L122" s="59">
        <f>IF(AND(E122&lt;&gt;0,'T18'!$T$69=0,'T18'!$AR$72&lt;&gt;0),"ATTENZIONE! NON E' STATA DICHIARATA L'AREA DI INTERVENTO IN T18","")</f>
      </c>
    </row>
    <row r="123" spans="1:12" s="6" customFormat="1" ht="22.5">
      <c r="A123" s="142" t="str">
        <f>'T18'!A70</f>
        <v>002</v>
      </c>
      <c r="B123" s="143" t="str">
        <f>'T18'!B70</f>
        <v>FORMAZIONE PROFESSIONALE</v>
      </c>
      <c r="C123" s="15">
        <v>1</v>
      </c>
      <c r="D123" s="17" t="s">
        <v>234</v>
      </c>
      <c r="E123" s="121">
        <f>ROUND(I123,0)</f>
        <v>0</v>
      </c>
      <c r="F123" s="66" t="str">
        <f>$A$121&amp;$A$123</f>
        <v>021002</v>
      </c>
      <c r="G123" s="116" t="s">
        <v>34</v>
      </c>
      <c r="H123" s="59"/>
      <c r="I123" s="121"/>
      <c r="J123" s="66" t="str">
        <f>$A$121&amp;$A$123</f>
        <v>021002</v>
      </c>
      <c r="K123" s="116" t="s">
        <v>34</v>
      </c>
      <c r="L123" s="59">
        <f>IF(AND(E123&lt;&gt;0,'T18'!$T$70=0,'T18'!$AR$72&lt;&gt;0),"ATTENZIONE! NON E' STATA DICHIARATA L'AREA DI INTERVENTO IN T18","")</f>
      </c>
    </row>
    <row r="124" spans="1:12" s="6" customFormat="1" ht="16.5" thickBot="1">
      <c r="A124" s="151" t="str">
        <f>'T18'!A71</f>
        <v>003</v>
      </c>
      <c r="B124" s="152" t="str">
        <f>'T18'!B71</f>
        <v>SOSTEGNO ALL'OCCUPAZIONE</v>
      </c>
      <c r="C124" s="155">
        <v>1</v>
      </c>
      <c r="D124" s="156" t="s">
        <v>235</v>
      </c>
      <c r="E124" s="122">
        <f>ROUND(I124,0)</f>
        <v>0</v>
      </c>
      <c r="F124" s="66" t="str">
        <f>$A$121&amp;$A$124</f>
        <v>021003</v>
      </c>
      <c r="G124" s="116" t="s">
        <v>34</v>
      </c>
      <c r="H124" s="59"/>
      <c r="I124" s="122"/>
      <c r="J124" s="66" t="str">
        <f>$A$121&amp;$A$124</f>
        <v>021003</v>
      </c>
      <c r="K124" s="116" t="s">
        <v>34</v>
      </c>
      <c r="L124" s="59">
        <f>IF(AND(E124&lt;&gt;0,'T18'!$T$71=0,'T18'!$AR$72&lt;&gt;0),"ATTENZIONE! NON E' STATA DICHIARATA L'AREA DI INTERVENTO IN T18","")</f>
      </c>
    </row>
    <row r="125" spans="1:11" s="5" customFormat="1" ht="15.75" hidden="1" thickTop="1">
      <c r="A125" s="108"/>
      <c r="B125" s="109"/>
      <c r="C125" s="108"/>
      <c r="D125" s="110"/>
      <c r="E125" s="111">
        <f>SUM(E7:E38,E40:E42,E44:E46,E48:E60,E62:E65,E67:E75,E77:E83,E85:E93,E95:E101,E103:E105,E107,E109:E111,E113:E115,E117,E119,E122:E124)</f>
        <v>77316</v>
      </c>
      <c r="F125" s="66"/>
      <c r="G125" s="117"/>
      <c r="I125" s="111">
        <f>SUM(I7:I38,I40:I42,I44:I46,I48:I60,I62:I65,I67:I75,I77:I83,I85:I93,I95:I101,I103:I105,I107,I109:I111,I113:I115,I117,I119,I122:I124)</f>
        <v>77316</v>
      </c>
      <c r="J125" s="66"/>
      <c r="K125" s="117"/>
    </row>
    <row r="126" spans="1:11" s="25" customFormat="1" ht="12" customHeight="1" hidden="1">
      <c r="A126" s="220" t="s">
        <v>130</v>
      </c>
      <c r="B126" s="220"/>
      <c r="C126" s="220"/>
      <c r="D126" s="220"/>
      <c r="E126" s="220"/>
      <c r="G126" s="118"/>
      <c r="K126" s="118"/>
    </row>
    <row r="127" spans="1:11" s="25" customFormat="1" ht="21.75" customHeight="1" thickTop="1">
      <c r="A127" s="221" t="s">
        <v>131</v>
      </c>
      <c r="B127" s="221"/>
      <c r="C127" s="221"/>
      <c r="D127" s="221"/>
      <c r="E127" s="221"/>
      <c r="G127" s="118"/>
      <c r="K127" s="118"/>
    </row>
    <row r="128" spans="1:14" ht="51.75" customHeight="1">
      <c r="A128" s="207" t="s">
        <v>237</v>
      </c>
      <c r="B128" s="207"/>
      <c r="C128" s="207"/>
      <c r="D128" s="207"/>
      <c r="E128" s="207"/>
      <c r="F128" s="120"/>
      <c r="G128" s="120"/>
      <c r="H128" s="120"/>
      <c r="I128" s="120"/>
      <c r="J128" s="120"/>
      <c r="K128" s="120"/>
      <c r="L128" s="120"/>
      <c r="M128" s="120"/>
      <c r="N128" s="120"/>
    </row>
  </sheetData>
  <sheetProtection password="EA98" sheet="1" formatColumns="0" selectLockedCells="1"/>
  <mergeCells count="63">
    <mergeCell ref="A77:A78"/>
    <mergeCell ref="B77:B78"/>
    <mergeCell ref="B112:E112"/>
    <mergeCell ref="B116:E116"/>
    <mergeCell ref="B118:E118"/>
    <mergeCell ref="B121:E121"/>
    <mergeCell ref="B103:B105"/>
    <mergeCell ref="A103:A105"/>
    <mergeCell ref="B106:E106"/>
    <mergeCell ref="B108:E108"/>
    <mergeCell ref="B89:B92"/>
    <mergeCell ref="A89:A92"/>
    <mergeCell ref="B94:E94"/>
    <mergeCell ref="B95:B98"/>
    <mergeCell ref="A95:A98"/>
    <mergeCell ref="B102:E102"/>
    <mergeCell ref="A7:A12"/>
    <mergeCell ref="B21:B23"/>
    <mergeCell ref="A72:A74"/>
    <mergeCell ref="B72:B74"/>
    <mergeCell ref="A21:A23"/>
    <mergeCell ref="B39:E39"/>
    <mergeCell ref="B56:B57"/>
    <mergeCell ref="A56:A57"/>
    <mergeCell ref="B67:B68"/>
    <mergeCell ref="A69:A71"/>
    <mergeCell ref="B43:E43"/>
    <mergeCell ref="A44:A46"/>
    <mergeCell ref="B44:B46"/>
    <mergeCell ref="A62:A63"/>
    <mergeCell ref="B62:B63"/>
    <mergeCell ref="B48:B51"/>
    <mergeCell ref="A48:A51"/>
    <mergeCell ref="A3:E3"/>
    <mergeCell ref="A1:E1"/>
    <mergeCell ref="B6:E6"/>
    <mergeCell ref="B64:B65"/>
    <mergeCell ref="A64:A65"/>
    <mergeCell ref="B66:E66"/>
    <mergeCell ref="B47:E47"/>
    <mergeCell ref="B58:B60"/>
    <mergeCell ref="A58:A60"/>
    <mergeCell ref="B7:B12"/>
    <mergeCell ref="A126:E126"/>
    <mergeCell ref="A128:E128"/>
    <mergeCell ref="A127:E127"/>
    <mergeCell ref="B61:E61"/>
    <mergeCell ref="B76:E76"/>
    <mergeCell ref="B84:E84"/>
    <mergeCell ref="A67:A68"/>
    <mergeCell ref="B69:B71"/>
    <mergeCell ref="B109:B110"/>
    <mergeCell ref="A109:A110"/>
    <mergeCell ref="A13:A14"/>
    <mergeCell ref="B13:B14"/>
    <mergeCell ref="B52:B55"/>
    <mergeCell ref="A52:A55"/>
    <mergeCell ref="B24:B38"/>
    <mergeCell ref="A24:A38"/>
    <mergeCell ref="B15:B16"/>
    <mergeCell ref="A15:A16"/>
    <mergeCell ref="A17:A19"/>
    <mergeCell ref="B17:B19"/>
  </mergeCells>
  <printOptions horizontalCentered="1"/>
  <pageMargins left="0" right="0" top="0.1968503937007874" bottom="0" header="0.1968503937007874" footer="0.1968503937007874"/>
  <pageSetup fitToHeight="0" horizontalDpi="300" verticalDpi="300" orientation="landscape" pageOrder="overThenDown" paperSize="9" scale="110" r:id="rId2"/>
  <headerFooter alignWithMargins="0">
    <oddFooter>&amp;CPagina &amp;P di &amp;N</oddFooter>
  </headerFooter>
  <rowBreaks count="4" manualBreakCount="4">
    <brk id="33" max="8" man="1"/>
    <brk id="60" max="8" man="1"/>
    <brk id="83" max="8" man="1"/>
    <brk id="107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M.Tesoro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IGOP</dc:creator>
  <cp:keywords/>
  <dc:description/>
  <cp:lastModifiedBy>Domenico</cp:lastModifiedBy>
  <cp:lastPrinted>2016-03-29T13:38:38Z</cp:lastPrinted>
  <dcterms:created xsi:type="dcterms:W3CDTF">1998-11-12T08:15:54Z</dcterms:created>
  <dcterms:modified xsi:type="dcterms:W3CDTF">2016-03-29T13:38:47Z</dcterms:modified>
  <cp:category/>
  <cp:version/>
  <cp:contentType/>
  <cp:contentStatus/>
</cp:coreProperties>
</file>